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верно-без окраски" sheetId="1" r:id="rId1"/>
  </sheets>
  <definedNames>
    <definedName name="_xlnm.Print_Titles" localSheetId="0">'верно-без окраски'!$2:$3</definedName>
    <definedName name="_xlnm.Print_Area" localSheetId="0">'верно-без окраски'!$A$1:$K$519</definedName>
  </definedNames>
  <calcPr fullCalcOnLoad="1"/>
</workbook>
</file>

<file path=xl/comments1.xml><?xml version="1.0" encoding="utf-8"?>
<comments xmlns="http://schemas.openxmlformats.org/spreadsheetml/2006/main">
  <authors>
    <author>btf</author>
  </authors>
  <commentList>
    <comment ref="B139" authorId="0">
      <text>
        <r>
          <rPr>
            <b/>
            <sz val="8"/>
            <rFont val="Tahoma"/>
            <family val="0"/>
          </rPr>
          <t>btf:</t>
        </r>
        <r>
          <rPr>
            <sz val="8"/>
            <rFont val="Tahoma"/>
            <family val="0"/>
          </rPr>
          <t xml:space="preserve">
Корректировка произведена 2.07.2007 по указанию Зори В.В. в размере 11600 по Молодежному центру на покупку сценического оборудования</t>
        </r>
      </text>
    </comment>
  </commentList>
</comments>
</file>

<file path=xl/sharedStrings.xml><?xml version="1.0" encoding="utf-8"?>
<sst xmlns="http://schemas.openxmlformats.org/spreadsheetml/2006/main" count="1341" uniqueCount="443">
  <si>
    <t xml:space="preserve">ПЕРЕЧЕНЬ МЕРОПРИЯТИЙ «Программы развития ЗАТО Саров
Нижегородской области на 2008 – 2010 годы»
</t>
  </si>
  <si>
    <t>№п/п</t>
  </si>
  <si>
    <t>Наименование объектов строительства реконструкции и капитального ремонта</t>
  </si>
  <si>
    <t>Источник финансирования (*)</t>
  </si>
  <si>
    <t>Общая стоимость объекта, тыс. руб.</t>
  </si>
  <si>
    <t xml:space="preserve">Освоено, на 01.01.2008г.,
тыс. руб.
</t>
  </si>
  <si>
    <t>Потребность в средствах на 2008-2010гг. (в ц. 2007г.)
тыс. руб.</t>
  </si>
  <si>
    <t>В том числе</t>
  </si>
  <si>
    <t>Срок выполнения</t>
  </si>
  <si>
    <t>Ожидаемый эффект от реализации мероприятий</t>
  </si>
  <si>
    <t>Контроль</t>
  </si>
  <si>
    <t>Осточник финансирования</t>
  </si>
  <si>
    <t>(тыс. руб.)</t>
  </si>
  <si>
    <t>на 01.01.2008г.</t>
  </si>
  <si>
    <t>Сумма на 2008 г., тыс. руб.</t>
  </si>
  <si>
    <t>Сумма на 2009 г., тыс. руб.</t>
  </si>
  <si>
    <t>Сумма на 2010 г., тыс. руб.</t>
  </si>
  <si>
    <t>исполнитель</t>
  </si>
  <si>
    <t>I. Развитие объектов жилищного строительства</t>
  </si>
  <si>
    <t>1.</t>
  </si>
  <si>
    <t>СТРОИТЕЛЬСТВО</t>
  </si>
  <si>
    <t>ИФ</t>
  </si>
  <si>
    <t>1.1.</t>
  </si>
  <si>
    <t xml:space="preserve">Строительство ж/д №17 в кварталах №4,5 микрорайона №15 </t>
  </si>
  <si>
    <t>ВИ</t>
  </si>
  <si>
    <t>Улучшат жилищные условия 3860 семей и 530 чел.получат место в общежитиях</t>
  </si>
  <si>
    <t>УКС</t>
  </si>
  <si>
    <t>1.2.</t>
  </si>
  <si>
    <t xml:space="preserve">Строительство ж/д №18 в кварталах №4,5 микрорайона №15 </t>
  </si>
  <si>
    <t>1.3.</t>
  </si>
  <si>
    <t xml:space="preserve">Строительство ж/д №19 в кварталах №4,5 микрорайона №15 </t>
  </si>
  <si>
    <t>1.4.</t>
  </si>
  <si>
    <t xml:space="preserve">Строительство ж/д №21 в кварталах №4,5 микрорайона №15 </t>
  </si>
  <si>
    <t>ФБ</t>
  </si>
  <si>
    <t>1.5.</t>
  </si>
  <si>
    <t xml:space="preserve">Строительство ж/д №23 в кварталах №4,5 микрорайона №15 </t>
  </si>
  <si>
    <t>1.6.</t>
  </si>
  <si>
    <t xml:space="preserve">Строительство ж/д №25 в кварталах №4,5 микрорайона №15 </t>
  </si>
  <si>
    <t>1.7.</t>
  </si>
  <si>
    <t xml:space="preserve">Строительство ж/д №22 в кварталах №4,5 микрорайона №16 </t>
  </si>
  <si>
    <t>1.8.</t>
  </si>
  <si>
    <t xml:space="preserve">Строительство общежития №1 в квартале №8 микрорайона №21 </t>
  </si>
  <si>
    <t>1.9.</t>
  </si>
  <si>
    <t xml:space="preserve">Строительство общежития №2 в квартале №8 микрорайона №21 </t>
  </si>
  <si>
    <t>1.10.</t>
  </si>
  <si>
    <t xml:space="preserve">Строительство общежития №4 в квартале №8 микрорайона №21 </t>
  </si>
  <si>
    <t>1.11.</t>
  </si>
  <si>
    <t xml:space="preserve">Строительство общежития №5 в квартале №8 микрорайона №21 </t>
  </si>
  <si>
    <t>1.12.</t>
  </si>
  <si>
    <t xml:space="preserve">Строительство общежития №6 в квартале №8 микрорайона №21 </t>
  </si>
  <si>
    <t>1.13.</t>
  </si>
  <si>
    <t xml:space="preserve">Строительство общежития №9 в квартале №8 микрорайона №21 </t>
  </si>
  <si>
    <t>1.14.</t>
  </si>
  <si>
    <t xml:space="preserve">Строительство общежития №17 в квартале №8 микрорайона №21 </t>
  </si>
  <si>
    <t>1.15.</t>
  </si>
  <si>
    <t xml:space="preserve">Строительство ж/д №2 в квартале №4 микрорайона №21 </t>
  </si>
  <si>
    <t>1.16.</t>
  </si>
  <si>
    <t xml:space="preserve">Строительство ж/д №9 в квартале №4 микрорайона №21 </t>
  </si>
  <si>
    <t>1.17.</t>
  </si>
  <si>
    <t xml:space="preserve">Строительство ж/д №10 в квартале №4 микрорайона №21 </t>
  </si>
  <si>
    <t>1.18.</t>
  </si>
  <si>
    <t xml:space="preserve">Строительство ж/д №12 в квартале №4 микрорайона №21 </t>
  </si>
  <si>
    <t>1.19.</t>
  </si>
  <si>
    <t xml:space="preserve">Строительство ж/д №13 в квартале №4 микрорайона №21 </t>
  </si>
  <si>
    <t>1.20.</t>
  </si>
  <si>
    <t xml:space="preserve">Строительство ж/д №3 в квартале №5 микрорайона №21 </t>
  </si>
  <si>
    <t>1.21.</t>
  </si>
  <si>
    <t xml:space="preserve">Строительство ж/д №4 в квартале №5 микрорайона №21 </t>
  </si>
  <si>
    <t>1.22.</t>
  </si>
  <si>
    <t xml:space="preserve">Строительство ж/д №6 в квартале №5 микрорайона №21 </t>
  </si>
  <si>
    <t>1.23.</t>
  </si>
  <si>
    <t xml:space="preserve">Строительство ж/д №7 в квартале №5 микрорайона №21 </t>
  </si>
  <si>
    <t>1.24.</t>
  </si>
  <si>
    <t xml:space="preserve">Строительство жилых домов в кв. 6 и 7 микрорайона №21 </t>
  </si>
  <si>
    <t>1.25.</t>
  </si>
  <si>
    <t xml:space="preserve">Строительство жилого дома №24 в кв. 2 микрорайона №22 </t>
  </si>
  <si>
    <t>1.26.</t>
  </si>
  <si>
    <t xml:space="preserve">Строительство жилого дома №32 в кв. 3 микрорайона №22 </t>
  </si>
  <si>
    <t>1.27.</t>
  </si>
  <si>
    <t xml:space="preserve">Строительство жилого дома №33 в кв. 3 микрорайона №22 </t>
  </si>
  <si>
    <t>1.28.</t>
  </si>
  <si>
    <t>Строительство жилого дома по адресу пр.Октябрьский, д.25</t>
  </si>
  <si>
    <t>1.29.</t>
  </si>
  <si>
    <t>Строительство жилого дома по адресу пр.Музрукова, д.35</t>
  </si>
  <si>
    <t>1.30.</t>
  </si>
  <si>
    <t>Строительство жилых домов в кв. 1, 2 и 3 микрорайона №20. Коттеджная застройка</t>
  </si>
  <si>
    <t>1.31.</t>
  </si>
  <si>
    <t>Строительство жилых домов в кв. 7 микрорайона №22. Коттеджная застройка</t>
  </si>
  <si>
    <t>1.32.</t>
  </si>
  <si>
    <t>Строительство жилых домов на новых участках перед ТИЗ1. Коттеджная застройка</t>
  </si>
  <si>
    <t>1.33.</t>
  </si>
  <si>
    <t>Строительство жилых домов в ТИЗ1. Коттеджная застройка</t>
  </si>
  <si>
    <t>ИТОГО Строительство 1 раздел:</t>
  </si>
  <si>
    <t>в т.ч.</t>
  </si>
  <si>
    <t>МБ</t>
  </si>
  <si>
    <t>ОБ</t>
  </si>
  <si>
    <t>2.</t>
  </si>
  <si>
    <t>РЕКОНСТРУКЦИЯ</t>
  </si>
  <si>
    <t>ИТОГО Реконструкция 1 раздел:</t>
  </si>
  <si>
    <t>3.</t>
  </si>
  <si>
    <t>КАПИТАЛЬНЫЙ РЕМОНТ</t>
  </si>
  <si>
    <t>3.1.</t>
  </si>
  <si>
    <t>Капитальный ремонт  жилых зданий специализированного жилищного фонда</t>
  </si>
  <si>
    <t>ДГХ</t>
  </si>
  <si>
    <t>3.2.</t>
  </si>
  <si>
    <t>Капитальный ремонт фасадов жилых зданий</t>
  </si>
  <si>
    <t>3.3.</t>
  </si>
  <si>
    <t>Замена  и усиление несущих конструкций балконов и лоджий</t>
  </si>
  <si>
    <t>3.4.</t>
  </si>
  <si>
    <t>Капитальный ремонт кровель и чердачных перекрытий</t>
  </si>
  <si>
    <t>3.5.</t>
  </si>
  <si>
    <t>Капитальный ремонт  внутридомового инженерного оборудования (электросети, теплосети, сети газоснабжения, водоснабжения и водоотведения)</t>
  </si>
  <si>
    <t>3.6.</t>
  </si>
  <si>
    <t>Капитальный ремонт  и модернизация лифтов</t>
  </si>
  <si>
    <t>3.7.</t>
  </si>
  <si>
    <t xml:space="preserve">Замена лифтов </t>
  </si>
  <si>
    <t>3.8.</t>
  </si>
  <si>
    <t>Капитальный ремонт подъездов</t>
  </si>
  <si>
    <t>3.9.</t>
  </si>
  <si>
    <t>Капитальный ремонт  благоустройства  внутриквартальной и внутримикрорайонной территории</t>
  </si>
  <si>
    <t>3.10.</t>
  </si>
  <si>
    <t>Замена газового   оборудования  в муниципальных  жилых  помещениях</t>
  </si>
  <si>
    <t>3.11.</t>
  </si>
  <si>
    <t>Разработка проектно-сметной документации на капитальный ремонт объектов жилищного фонда</t>
  </si>
  <si>
    <t>ИТОГО Капитальный ремонт 1 раздел:</t>
  </si>
  <si>
    <t>Сокращение затрат на текущий ремонт на 5-10%, увеличение срока эксплуатации здания</t>
  </si>
  <si>
    <t>4.</t>
  </si>
  <si>
    <t>ПРИОБРЕТЕНИЕ ОБОРУДОВАНИЯ</t>
  </si>
  <si>
    <t>ИТОГО Приобретение оборудования 1 раздел:</t>
  </si>
  <si>
    <t>ИТОГО 1 раздел (Развитие объектов жилищного строительства):</t>
  </si>
  <si>
    <t>II. Развитие объектов образования</t>
  </si>
  <si>
    <t>Сокращение очереди в дошкольные учреждения</t>
  </si>
  <si>
    <t>Строительство спорткорпуса на три зала МКР-16</t>
  </si>
  <si>
    <t>Увел.средней обеспечен.жителей города спортивными площадками на 120м2</t>
  </si>
  <si>
    <t>Строительство спортивно-игровых площадок МОУДОД ДЮСШ "Саров"</t>
  </si>
  <si>
    <t>ИТОГО Строительство 2 раздел:</t>
  </si>
  <si>
    <t>2.1.</t>
  </si>
  <si>
    <t>Реконструкция школы №11</t>
  </si>
  <si>
    <t>Увел.срока эксплуат.зданий и сокр.затрат на тек.рем. на 3-5%</t>
  </si>
  <si>
    <t>2.2.</t>
  </si>
  <si>
    <t>Реконструкция комплекса зданий детско-юношеского центра</t>
  </si>
  <si>
    <t>ИТОГО Реконструкция 2 раздел:</t>
  </si>
  <si>
    <t>Капитальный ремонт МДОУ "Детский сад № 1" ул. Советская, 28</t>
  </si>
  <si>
    <t>Белянина</t>
  </si>
  <si>
    <t>Капитальный ремонт МДОУ "Детский сад № 11" ул. Ушакова, 1</t>
  </si>
  <si>
    <t>Капитальный ремонт МДОУ "Детский сад № 19" ул. Шверника, 13 (замена вводов теплосети)</t>
  </si>
  <si>
    <t>Капитальный ремонт МДОУ "Детский сад № 27" ул. Фрунзе, 21</t>
  </si>
  <si>
    <t>Капитальный ремонт МДОУ "Детский сад № 29/2" пр. Ленина, 57</t>
  </si>
  <si>
    <t>МДОУ "Детский сад № 30/1" пр. Ленина, 47 (комплексный капитальный ремонт)</t>
  </si>
  <si>
    <t>МДОУ "Детский сад № 30/2" ул. Сосина, 2 (комплексный капитальный ремонт) школьный детский сад</t>
  </si>
  <si>
    <t xml:space="preserve">МДОУ "Детский сад № 32/2" ул. Пионерская, 24а (замена ввода теплосети) </t>
  </si>
  <si>
    <t xml:space="preserve">Капитальный ремонт МДОУ "Детский сад № 41" пр. Музрукова, 15 (ремонт фасада) </t>
  </si>
  <si>
    <t xml:space="preserve">Капитальный ремонт МДОУ "Детский сад № 44" ул. Силкина, 34а </t>
  </si>
  <si>
    <t>Капитальный ремонт МДОУ "Детский сад №5/1 ул. Шверника, 20</t>
  </si>
  <si>
    <t>Капитальный ремонт детского сада №49 ул.Куйбышева, д.34</t>
  </si>
  <si>
    <t>Доведение обесп.площадями образ.учр-й до норматива на 1-го уч-ся</t>
  </si>
  <si>
    <t>Капитальный ремонт детского сада №30/1, пр. Ленина, 47</t>
  </si>
  <si>
    <t>Капитальный ремонт детского сада №3/1, ул. Шевченко, 26</t>
  </si>
  <si>
    <t>3.12.</t>
  </si>
  <si>
    <t>Капитальный ремонт школы-гимназии №2</t>
  </si>
  <si>
    <t>3.13.</t>
  </si>
  <si>
    <t>Капитальный ремонт школы №10</t>
  </si>
  <si>
    <t>3.14.</t>
  </si>
  <si>
    <t>Капитальный ремонт школы №20</t>
  </si>
  <si>
    <t>3.15.</t>
  </si>
  <si>
    <t>Капитальный ремонт школы-интернат №1</t>
  </si>
  <si>
    <t>3.16.</t>
  </si>
  <si>
    <t>Капитальный ремонт бассейна школы №12</t>
  </si>
  <si>
    <t>3.17.</t>
  </si>
  <si>
    <t>Капитальный ремонт спортивно технического клуба (С.Т.К.) "Горизонт" муниципальное образовательное учреждение дополнительного образования детей (МОУДОД) "Центр внешкольной работы" (ЦВР)</t>
  </si>
  <si>
    <t>3.18.</t>
  </si>
  <si>
    <t>Капитальный ремонт МОУДОД ДЮСШ "Саров"</t>
  </si>
  <si>
    <t>Гидроизоляция здания МОУДОД ДЮСШ "Саров"</t>
  </si>
  <si>
    <t>3.19.</t>
  </si>
  <si>
    <t>Капитальный ремонт объектов МОУДОД "Березка"</t>
  </si>
  <si>
    <t>3.20.</t>
  </si>
  <si>
    <t>Капитальный ремонт Муниципального учреждения (МУ) " Молодежный центр", ул. Куйбышева 19/1</t>
  </si>
  <si>
    <t>3.21.</t>
  </si>
  <si>
    <t>Капитальный ремонт Детской школы искусств №2 (ул. Московская, 36)</t>
  </si>
  <si>
    <t>3.22.</t>
  </si>
  <si>
    <t xml:space="preserve">Капитальный ремонт МОУДОД "Детская художественная школа" </t>
  </si>
  <si>
    <t>МУ "Управление дошкольного образования" ул. Пионерская, 6 (переоборудование узла отопления)</t>
  </si>
  <si>
    <t>3.23.</t>
  </si>
  <si>
    <t>Капитальный ремонт склада МДОУ</t>
  </si>
  <si>
    <t>3.24.</t>
  </si>
  <si>
    <t>Капитальный ремонт здания по ул.Гагарина, 22</t>
  </si>
  <si>
    <t>Замена здания,выбыв.из исторического компл."Сар.Пустынь"</t>
  </si>
  <si>
    <t>ИТОГО Капитальный ремонт 2 раздел:</t>
  </si>
  <si>
    <t>4.1.</t>
  </si>
  <si>
    <t>Закупка  оборудования для учреждений образования</t>
  </si>
  <si>
    <t>Замена морально устар.оборуд,внедр.новых технологий,совершенств.образ.процесса</t>
  </si>
  <si>
    <t>4.2.</t>
  </si>
  <si>
    <t>Закупка  оборудования для учреждений дополнительного образования детей</t>
  </si>
  <si>
    <t>4.3.</t>
  </si>
  <si>
    <t>Закупка оборудования для учреждений дошкольного образования</t>
  </si>
  <si>
    <t>4.4.</t>
  </si>
  <si>
    <t>Сокращен.затрат на теплоэнерг.на 25%</t>
  </si>
  <si>
    <t>4.5.</t>
  </si>
  <si>
    <t xml:space="preserve">Закупка оборудования для проведения энергосберегающих мероприятий для образовательных учреждений </t>
  </si>
  <si>
    <t>ИТОГО Приобретение оборудования 2 раздел:</t>
  </si>
  <si>
    <t>ИТОГО 2 раздел (Развитие объектов образования):</t>
  </si>
  <si>
    <t>III. Развитие объектов здравоохранения и спорта</t>
  </si>
  <si>
    <t>ИТОГО Строительство 3 раздел:</t>
  </si>
  <si>
    <t>ИТОГО Реконструкция 3 раздел:</t>
  </si>
  <si>
    <t>Реконструкция  и обустройство спортивно-игровых площадок</t>
  </si>
  <si>
    <t>МОУДОД ДЮСШ "Саров" капитальный ремонт</t>
  </si>
  <si>
    <t>ИТОГО Капитальный ремонт 3 раздел:</t>
  </si>
  <si>
    <t>Оборудование МОУДОД ДЮЦ</t>
  </si>
  <si>
    <t>Бортоподрезная машина (бензиновая) МОУДОД ДЮСШ "Саров"</t>
  </si>
  <si>
    <t>Энергосберегающий потолок и его установка МОУДОД ДЮСШ "Саров"</t>
  </si>
  <si>
    <t>Световое и звуковое оснащение МОУДОД ДЮСШ "Саров"</t>
  </si>
  <si>
    <t>Термоизоляционное покрытие ледовой арены МОУДОД ДЮСШ "Саров"</t>
  </si>
  <si>
    <t>ИТОГО Приобретение оборудования 3 раздел:</t>
  </si>
  <si>
    <t>ИТОГО 3 раздел (Развитие объектов здравоохранения и спорта):</t>
  </si>
  <si>
    <t>III. Развитие объектов культуры</t>
  </si>
  <si>
    <t>Строительство Нижегород.обл. драм. театра г. Саров (1 этап II очереди)</t>
  </si>
  <si>
    <t>Заверш.строительных работ на здании театра</t>
  </si>
  <si>
    <t>Капитальный ремонт центра культуры и кино "Молодежный"</t>
  </si>
  <si>
    <t xml:space="preserve">Капитальный ремонт центра культуры и кино "Россия" </t>
  </si>
  <si>
    <t>Капитальный ремонт здания городского музея</t>
  </si>
  <si>
    <t>Капитальный ремонт филиала "Молодежного библиотечно-информационного центра" библиотеки им. В.В. Маяковского</t>
  </si>
  <si>
    <t>Капитальный ремонт помещений ЦРКиИс</t>
  </si>
  <si>
    <t>Капитальный ремонт Центрального парка КиО им.Зернова</t>
  </si>
  <si>
    <t>Закупка оборудования для учреждений культуры</t>
  </si>
  <si>
    <t>Замена морально устаревшего оборудования</t>
  </si>
  <si>
    <t>Закупка оборудования для киносети</t>
  </si>
  <si>
    <t>Закупка оборудования Парки</t>
  </si>
  <si>
    <t>Закупка оборудования Театр драмы</t>
  </si>
  <si>
    <t>Закупка оборудования ЦБС</t>
  </si>
  <si>
    <t>4.6.</t>
  </si>
  <si>
    <t>Закупка оборудования ЦРКиС</t>
  </si>
  <si>
    <t>ИТОГО 3 раздел (Развитие объектов культуры):</t>
  </si>
  <si>
    <t>IV. Развитие объектов коммунальной инфраструктуры</t>
  </si>
  <si>
    <t>Строительство магистральных сетей в микрорайоне № 2</t>
  </si>
  <si>
    <t>Обеспечение развивающихся территорий объектами коммун.инфрастр-ры</t>
  </si>
  <si>
    <t>Строительство магистральных сетей  в микрорайоне № 5А</t>
  </si>
  <si>
    <t>Строительство магистральных сетей  в микрорайоне № 14</t>
  </si>
  <si>
    <t>Строительство магистральных сетей  в микрорайоне № 20</t>
  </si>
  <si>
    <t>Строительство магистральных сетей  в микрорайоне № 21</t>
  </si>
  <si>
    <t>Строительство магистральных сетей  в микрорайоне № 22</t>
  </si>
  <si>
    <t>Строительство магистральных сетей  в микрорайоне № 24</t>
  </si>
  <si>
    <t>Строительство магистральных сетей  в микрорайоне Северный</t>
  </si>
  <si>
    <t>Стр-во магистральных сетей 6кВ от ГПП "Заречная" до ТП в кв. 4 и 5 МКР-21 и ТП в кв. 5 МКР-22, включая строительство трех перечисленных ТП</t>
  </si>
  <si>
    <t>Стр-во магистральных сетей 6кВ от ГПП "Заречная" до двух ТП в кв. 6 МКР-21, до ТП в кв. 7 МКР-22 и до ТП в кв. 7 МКР-21, включая строительство четырех перечисленных ТП</t>
  </si>
  <si>
    <t>Стр-во магистральных сетей 6кВ от ГПП "Заречная" до двух ТП в кв. 3 МКР-22, включая строительство двух перечисленных ТП</t>
  </si>
  <si>
    <t>Стр-во магистральных сетей 6кВ от ГПП "Заречная" до двух ТП в кв. 2 МКР-22, включая строительство двух перечисленных ТП</t>
  </si>
  <si>
    <t>Стр-во магистральных сетей 6кВ от ГПП "Заречная" до ТП в кв. 2 МКР-20, включая строительство ТП</t>
  </si>
  <si>
    <t>Стр-во магистральных сетей 6кВ от ГПП "Заречная" до ТП в кв. 3 МКР-20, включая строительство ТП</t>
  </si>
  <si>
    <t>Строительство ГПП "Заречная" (вторая очередь)</t>
  </si>
  <si>
    <t>Строительство внутриквартальных сетей и благоустройство  в микрорайоне № 15</t>
  </si>
  <si>
    <t>Строительство внутриквартальных сетей и благоустройство  в микрорайоне № 20</t>
  </si>
  <si>
    <t>Строительство внутриквартальных сетей и благоустройство  в микрорайоне № 21</t>
  </si>
  <si>
    <t>Строительство внутриквартальных сетей и благоустройство  в микрорайоне № 22</t>
  </si>
  <si>
    <t>Строительство внутриквартальных сетей и благоустройство в микрорайоне Северный</t>
  </si>
  <si>
    <t>Строительство транзитных сетей связи от кв.8 МКР-21 до кв. 2 МКР-22 ( с учетом АТС на 2000 номеров)</t>
  </si>
  <si>
    <t xml:space="preserve">Строительство водозаборных сооружений </t>
  </si>
  <si>
    <t xml:space="preserve">Строительство котельной в квартале № 30 </t>
  </si>
  <si>
    <t>Строительство магистральных сетей электроснабжения поселка "Строитель" (МКР-17) (ПИР)</t>
  </si>
  <si>
    <t>Строительство магистральных сетей водоотведения поселка "Строитель" (МКР-17)</t>
  </si>
  <si>
    <t>ИТОГО Строительство 4 раздел:</t>
  </si>
  <si>
    <t>Реконструкция полигона ТБО (участок сортировки и переработки отходов)</t>
  </si>
  <si>
    <t>Увеличение срока службы и сокращение износа на 10%</t>
  </si>
  <si>
    <t>Реконструкция (автоматизация) шести насосных канализационных станций</t>
  </si>
  <si>
    <t>2.3.</t>
  </si>
  <si>
    <t>Реконструкция самотечной канализации на территории исторического комплекса "Саровская пустынь" (пр.Мира)</t>
  </si>
  <si>
    <t>2.4.</t>
  </si>
  <si>
    <t>Реконструкция очистных сооружений (здания 47, 53, 54, 55, 56)</t>
  </si>
  <si>
    <t>2.5.</t>
  </si>
  <si>
    <t>Реконструкция канализационных перекачных станции (КНС-2, КНС-4)</t>
  </si>
  <si>
    <t>2.6.</t>
  </si>
  <si>
    <t>Реконструкция городского водопровода</t>
  </si>
  <si>
    <t>2.7.</t>
  </si>
  <si>
    <t>Реконструкция водопровода исторического комплекса"Саровская пустынь" (пр.Мира)</t>
  </si>
  <si>
    <t>2.8.</t>
  </si>
  <si>
    <t>Реконструкция магистральных сетей систем холодного водоснабжения (охват 175 двухквартирных домов) поселок "Строитель" (МКР-17)</t>
  </si>
  <si>
    <t>2.9.</t>
  </si>
  <si>
    <t>Реконструкция (устройство) контрольных измерительных точек на водопроводных сетях</t>
  </si>
  <si>
    <t>2.10.</t>
  </si>
  <si>
    <t>Реконструкция теплосети квартала 22д, 430 м в 2-х тр. измерении</t>
  </si>
  <si>
    <t>2.11.</t>
  </si>
  <si>
    <t>Реконструкция теплосети квартала №19  3155м в 2-х тр. измер-и</t>
  </si>
  <si>
    <t>2.12.</t>
  </si>
  <si>
    <t>Реконструкция теплосети квартала №  27, 628м в 2-х тр. измер-и</t>
  </si>
  <si>
    <t>2.13.</t>
  </si>
  <si>
    <t>Реконструкция теплосети квартала № 28, 529м в 2-х тр. измер-и</t>
  </si>
  <si>
    <t>2.14.</t>
  </si>
  <si>
    <t>Модернизация обору-дования ЦТП №5 ( замена насосов)</t>
  </si>
  <si>
    <t>2.15.</t>
  </si>
  <si>
    <t>Реконструкция теплосети квартала 11 36м в 2-х тр. измер-и</t>
  </si>
  <si>
    <t>2.16.</t>
  </si>
  <si>
    <t>Реконструкция теплосети «Старого города».Участок    от К-119 до  К-12  150м в 2-х тр. измер-и</t>
  </si>
  <si>
    <t>2.17.</t>
  </si>
  <si>
    <t>Реконструкция теплосети по улице Зернова от К-З-3 до К-З-4 к 52м в 2-х тр. измер-и</t>
  </si>
  <si>
    <t>2.18.</t>
  </si>
  <si>
    <t>Реконструкция теплосети квартала 3,5; 1210 м в 2-х тр. измерении</t>
  </si>
  <si>
    <t>2.19.</t>
  </si>
  <si>
    <t>Реконструкция теплосети квартала 19а,  621м. в 2-х тр.измерении</t>
  </si>
  <si>
    <t>2.20.</t>
  </si>
  <si>
    <t xml:space="preserve">Реконструкция теплосети кварталов 17 и 1а 1025м. в 2-х тр.измерении   </t>
  </si>
  <si>
    <t>2.21.</t>
  </si>
  <si>
    <t>Реконструкция теплосети по ул.Зернова от К-3-9 до К-3-10 к жилым домам №50-56,    48м. в 2-х тр.измерении</t>
  </si>
  <si>
    <t>2.22.</t>
  </si>
  <si>
    <t>Реконструкция теплосети Коммунального квартала   1234м.  в 2-х тр.измерении</t>
  </si>
  <si>
    <t>2.23.</t>
  </si>
  <si>
    <t>Реконструкция теплосети "Старый город"   2137м. в 2-х тр.измерении</t>
  </si>
  <si>
    <t>2.24.</t>
  </si>
  <si>
    <t xml:space="preserve">Реконструкция теплосети кварталов 3 и 5  от К-104 до К-5-2 136м. в 2-х тр.измерении    </t>
  </si>
  <si>
    <t>2.25.</t>
  </si>
  <si>
    <t xml:space="preserve">Реконструкция теплосети кварталов 3 и 5  от К-109 до К-5-5 169м. в 2-х тр.измерении </t>
  </si>
  <si>
    <t>2.26.</t>
  </si>
  <si>
    <t xml:space="preserve">Реконструкция теплосети кварталов 3 и 5  от К-110 до К-3-4 266м. в 2-х тр.измерении </t>
  </si>
  <si>
    <t>2.27.</t>
  </si>
  <si>
    <t xml:space="preserve">Реконструкция теплосети кварталов 3 и 5  от К-117 до К-3-6 66м. в 2-х тр.измерении      </t>
  </si>
  <si>
    <t>2.28.</t>
  </si>
  <si>
    <t>Реконструкция теплосети МКР-2а квартала №1  1783м в 2-х тр. измер-и</t>
  </si>
  <si>
    <t>2.29.</t>
  </si>
  <si>
    <t>Реконструкция теплосети МКР-2а квартала №2  1333м в 2-х тр. измер-и</t>
  </si>
  <si>
    <t>2.30.</t>
  </si>
  <si>
    <t>Реконструкция теплосети МКР-2а квартала №2а  1658м в 2-х тр. измер-и</t>
  </si>
  <si>
    <t>2.31.</t>
  </si>
  <si>
    <t>Реконструкция теплосети квартала №18  1004м в 2-х тр. измер-и</t>
  </si>
  <si>
    <t>2.32.</t>
  </si>
  <si>
    <t>Реконструкция низковольтных сетей ТП-59  (электроснабжение ж/д по пр. Ленина,22,U=0,4кВ,  эл.кабель ААБ 3х50+1х25</t>
  </si>
  <si>
    <t>2.33.</t>
  </si>
  <si>
    <t>Реконструкция низковольтных сетей ТП-7   (эл.снабжение жилых домов, U=0,4кВ,  эл.кабель АСБ 3х16+1х10)</t>
  </si>
  <si>
    <t>2.37.</t>
  </si>
  <si>
    <t>Реконструкция низковольтных сетей ТП-7А U=0,4кВ, эл.кабель ААБ 3х10+1х6, ААБ 3х6+1х4</t>
  </si>
  <si>
    <t>2.38.</t>
  </si>
  <si>
    <t>Реконструкция автоматизированной системы комплексного учета эл.энергии № 06481409 (развитие системы, ПСД)</t>
  </si>
  <si>
    <t>2.39.</t>
  </si>
  <si>
    <t>2.40.</t>
  </si>
  <si>
    <t>Модернизация ТП-59</t>
  </si>
  <si>
    <t>2.41.</t>
  </si>
  <si>
    <t>Модернизация низковольтного оборудования ТП-110</t>
  </si>
  <si>
    <t>2.42.</t>
  </si>
  <si>
    <t>Модернизация очистных сооружений (Изменение схемы электроснабжения (питание с РП-15)</t>
  </si>
  <si>
    <t>ИТОГО Реконструкция 4 раздел:</t>
  </si>
  <si>
    <t>Капитальный ремонт канализационного коллектора по ул. Димитрова</t>
  </si>
  <si>
    <t>Капитальный ремонт ливневой канализации</t>
  </si>
  <si>
    <t>ИТОГО Капитальный ремонт 4 раздел:</t>
  </si>
  <si>
    <t>ИТОГО Приобретение оборудования 4 раздел:</t>
  </si>
  <si>
    <t>ИТОГО 4 раздел (Развитие объектов коммунальной инфраструктуры):</t>
  </si>
  <si>
    <t>V. Развитие объектов инженерной инфраструктуры</t>
  </si>
  <si>
    <t>Строительство автодороги Саров- Кременки</t>
  </si>
  <si>
    <t>Антитеррористическое мероприятие</t>
  </si>
  <si>
    <t>Строительство радиотелевизионной станции</t>
  </si>
  <si>
    <t>Улучшение качества изображения и увеличение числа каналов до 44</t>
  </si>
  <si>
    <t>Строительство улицы 1 в квартале № 3 микрорайона № 21 (П.Морозова)</t>
  </si>
  <si>
    <t>Развитие территории города</t>
  </si>
  <si>
    <t xml:space="preserve">Строительство улицы 130 в микрорайоне 21 </t>
  </si>
  <si>
    <t xml:space="preserve">Строительство улицы 134 в микрорайоне 15 </t>
  </si>
  <si>
    <t xml:space="preserve">Строительство улицы 139 в микрорайоне 15 </t>
  </si>
  <si>
    <t>Строительство улицы № 132 МКР-20 (Володарского)</t>
  </si>
  <si>
    <t>Строительство дороги от ул. Силкина до шоссе Варламовская</t>
  </si>
  <si>
    <t>Строительство улицы № 4 в микрорайоне № 21</t>
  </si>
  <si>
    <t>Строительство улицы № 203</t>
  </si>
  <si>
    <t>Строительство улицы Чкалова</t>
  </si>
  <si>
    <t>Строительство подъездного пути к СНТ Авангард-Кремешки</t>
  </si>
  <si>
    <t>Строительство кладбища</t>
  </si>
  <si>
    <t>Строительство сквера ул. Театральная (на территории, прилегающей к театру)</t>
  </si>
  <si>
    <t>Берегоукрепление на р. Сатис с устройством набережной в Центральной части города</t>
  </si>
  <si>
    <t>Строительство наружного освещения городских улиц (ул. Советская, ул. Маяковского, ул. Шевченко)</t>
  </si>
  <si>
    <t>ИТОГО Строительство 5 раздел:</t>
  </si>
  <si>
    <t>Увеличение срока службы и сокращ.затрат на содержание</t>
  </si>
  <si>
    <t>Реконструкция моста на р. Сатис (по улице Ак. Харитона) с подъезными путями</t>
  </si>
  <si>
    <t>Реконструкция моста на р. Сатис (по улице Садовая)</t>
  </si>
  <si>
    <t>Реконструкция моста на р.Саровка, проспект Музрукова,  10</t>
  </si>
  <si>
    <t>Реконструкция моста на р.Саровка, ул. Железнодорожная</t>
  </si>
  <si>
    <t>Реконструкция пр. Ленина</t>
  </si>
  <si>
    <t>Реконструкция пр. Мира от ул. Октябрьской до исторического комплекса "Саровская пустынь"</t>
  </si>
  <si>
    <t>Реконструкция ул. Ак. Харитона</t>
  </si>
  <si>
    <t>Реконструкция ул. Гоголя от ул. Герцена до ул. Маяковского</t>
  </si>
  <si>
    <t>Реконструкция ул. Зернова от ул. Арзамасской до ул.Московской</t>
  </si>
  <si>
    <t>Реконструкция ул. Мичурина</t>
  </si>
  <si>
    <t>Реконструкция ул. Некрасова</t>
  </si>
  <si>
    <t>Реконструкция ул. Садовая от ул. Павлика Морозова до плотины</t>
  </si>
  <si>
    <t>Реконструкция ул. Советская</t>
  </si>
  <si>
    <t>Реконструкция ул. Юности</t>
  </si>
  <si>
    <t>Реконструкция ул.123 (уч-к  пр. Октябрьского от пр.Мира до ул. Железнодорожной)</t>
  </si>
  <si>
    <t>Реконструкция  объектов наружного освещения городских улиц</t>
  </si>
  <si>
    <t>ИТОГО Реконструкция 5 раздел:</t>
  </si>
  <si>
    <t>Капитальный ремонт мостов на реке Сатис (ул. Садовая, в районе ДЮСШ  Саров)</t>
  </si>
  <si>
    <t>Капитальный ремонт гидротехнических сооружений ("Протяжное", "Балыковский","Филипповский 1")</t>
  </si>
  <si>
    <t>Капитальный ремонт объектов улично-дорожной сети (проезжая часть, тротуар, устройство гостевых стоянок, дорожные сооружения и другие элементы обстановки дороги)</t>
  </si>
  <si>
    <t xml:space="preserve">Капитальный  ремонт лестниц </t>
  </si>
  <si>
    <t xml:space="preserve">Капитальный  ремонт скверов </t>
  </si>
  <si>
    <t>Монументальное оформление города</t>
  </si>
  <si>
    <t>Капитальный ремонт  кладбища, устройство карт захоронений</t>
  </si>
  <si>
    <t>Капитальный ремонт муниципальных объектов наружного освещения</t>
  </si>
  <si>
    <t xml:space="preserve">Разработка проектно-сметной документации на капитальный ремонт улично-дорожной сети, объектов внешнего благоустройства и инженерного обустройства </t>
  </si>
  <si>
    <t>ИТОГО Капитальный ремонт 5 раздел:</t>
  </si>
  <si>
    <t>Приобретение оборудования для объектов внешнего благоустройства</t>
  </si>
  <si>
    <t>Улучшение внешнего облика города,сокращен. затрат на содерж. автобусн.парка, сокращение ДТП на 5%</t>
  </si>
  <si>
    <t>Обновление автобусного парка</t>
  </si>
  <si>
    <t>Установка систем видеонаблюдения и фиксации правонарушений в местах сосредоточения ДТП</t>
  </si>
  <si>
    <t>ИТОГО Приобретение оборудования 5 раздел:</t>
  </si>
  <si>
    <t>ИТОГО 5 раздел (Развитие объектов инженерной инфраструктуры):</t>
  </si>
  <si>
    <t>VI. Прочие объекты</t>
  </si>
  <si>
    <t>Завершение строительства альпинистской горки</t>
  </si>
  <si>
    <t>Развит.альпинизма,тренировочной базы спасаталей ГОиЧС, пожарных</t>
  </si>
  <si>
    <t>Строительство автостанции</t>
  </si>
  <si>
    <t>Сокращение затрат на внутригородские пассажирские перевозки</t>
  </si>
  <si>
    <t>Строительство контрольно-пропускного пункта № 4</t>
  </si>
  <si>
    <t>Анитеррористическое мероприятие</t>
  </si>
  <si>
    <t>ИТОГО Строительство 6 раздел:</t>
  </si>
  <si>
    <t>Реконструкция инженерных сетей исторического комплекса "Саровская пустынь"</t>
  </si>
  <si>
    <t>Сохранение и восстановл. историч. комплекса</t>
  </si>
  <si>
    <t>Реконструкция пищекомбината (замена аммиачной системы холодоснабжения)</t>
  </si>
  <si>
    <t>Достижение промышл.безопасн.ликвидация риска ЧС техногенного хар-ра</t>
  </si>
  <si>
    <t>ИТОГО Реконструкция 6 раздел:</t>
  </si>
  <si>
    <t>ИТОГО Капитальный ремонт 6 раздел:</t>
  </si>
  <si>
    <t>Закупка оборудования для администрации</t>
  </si>
  <si>
    <t>Закупка оборудования для Городской Думы</t>
  </si>
  <si>
    <t>Закупка оборудования для департамента финансов</t>
  </si>
  <si>
    <t>Закупка оборудования для КУМИ</t>
  </si>
  <si>
    <t>Закупка оборудования для УГОЧС</t>
  </si>
  <si>
    <t>Закупка оборудования для управления внутренних дел</t>
  </si>
  <si>
    <t>4.7.</t>
  </si>
  <si>
    <t>Закупка оборудования зал КПР</t>
  </si>
  <si>
    <t>4.8.</t>
  </si>
  <si>
    <t>Закупка оборудования УКС</t>
  </si>
  <si>
    <t>4.9.</t>
  </si>
  <si>
    <t>Оборудование мойки в гараже УВД</t>
  </si>
  <si>
    <t>4.10.</t>
  </si>
  <si>
    <t>Разработка правил землепользования и застройки</t>
  </si>
  <si>
    <t>ИТОГО Приобретение оборудования 6 раздел:</t>
  </si>
  <si>
    <t>ИТОГО 6 раздел (Прочие объекты):</t>
  </si>
  <si>
    <t>ВСЕГО 1-6 разделы:</t>
  </si>
  <si>
    <t>I.</t>
  </si>
  <si>
    <t>СТРОИТЕЛЬСТВО ВСЕГО:</t>
  </si>
  <si>
    <t>II.</t>
  </si>
  <si>
    <t>РЕКОНСТРУКЦИЯ ВСЕГО:</t>
  </si>
  <si>
    <t>III.</t>
  </si>
  <si>
    <t>КАПИТАЛЬНЫЙ РЕМОНТ ВСЕГО:</t>
  </si>
  <si>
    <t>IV.</t>
  </si>
  <si>
    <t>ПРИОБРЕТЕНИЕ ОБОРУДОВАНИЯ ВСЕГО:</t>
  </si>
  <si>
    <t>Реконструкция моста на реке Сатис (по проспекту Музрукова)</t>
  </si>
  <si>
    <t xml:space="preserve">Строительство детского сада-ясли на 140 мест в микрорайоне № 16 </t>
  </si>
  <si>
    <t>Строительство детского сада-ясли на 180 мест МКР-15 здание №30</t>
  </si>
  <si>
    <t>2.43.</t>
  </si>
  <si>
    <t>Реконструкция комплекса телесигнализации и управления № 01602251(развитие системы)</t>
  </si>
  <si>
    <t>Реконструкция инженерных сетей по проспекту Музрукова</t>
  </si>
  <si>
    <t>Закупка оборудования для проведения энергосберегающих мероприятий для учреждений культуры (ДШИ №2 по ул.Московская д.36)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</si>
</sst>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1">
    <font>
      <sz val="10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b/>
      <sz val="10"/>
      <color indexed="41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2"/>
    </font>
    <font>
      <i/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5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 wrapText="1"/>
    </xf>
    <xf numFmtId="3" fontId="3" fillId="2" borderId="1" xfId="0" applyNumberFormat="1" applyFont="1" applyFill="1" applyBorder="1" applyAlignment="1">
      <alignment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1" xfId="0" applyFill="1" applyBorder="1" applyAlignment="1">
      <alignment wrapText="1"/>
    </xf>
    <xf numFmtId="3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vertical="top"/>
    </xf>
    <xf numFmtId="0" fontId="6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/>
    </xf>
    <xf numFmtId="0" fontId="0" fillId="4" borderId="0" xfId="0" applyFill="1" applyAlignment="1">
      <alignment/>
    </xf>
    <xf numFmtId="0" fontId="5" fillId="0" borderId="1" xfId="0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6" fontId="0" fillId="0" borderId="1" xfId="0" applyNumberFormat="1" applyBorder="1" applyAlignment="1">
      <alignment vertical="top"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top"/>
    </xf>
    <xf numFmtId="49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3" fillId="0" borderId="1" xfId="0" applyNumberFormat="1" applyFont="1" applyBorder="1" applyAlignment="1">
      <alignment/>
    </xf>
    <xf numFmtId="0" fontId="0" fillId="2" borderId="1" xfId="0" applyFill="1" applyBorder="1" applyAlignment="1">
      <alignment vertical="top"/>
    </xf>
    <xf numFmtId="0" fontId="5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right"/>
    </xf>
    <xf numFmtId="3" fontId="7" fillId="0" borderId="1" xfId="0" applyNumberFormat="1" applyFont="1" applyBorder="1" applyAlignment="1">
      <alignment/>
    </xf>
    <xf numFmtId="0" fontId="0" fillId="0" borderId="0" xfId="0" applyAlignment="1">
      <alignment vertical="top"/>
    </xf>
    <xf numFmtId="16" fontId="0" fillId="0" borderId="2" xfId="0" applyNumberFormat="1" applyFill="1" applyBorder="1" applyAlignment="1">
      <alignment vertical="top" wrapText="1"/>
    </xf>
    <xf numFmtId="16" fontId="0" fillId="0" borderId="2" xfId="0" applyNumberFormat="1" applyFill="1" applyBorder="1" applyAlignment="1">
      <alignment vertical="top"/>
    </xf>
    <xf numFmtId="16" fontId="0" fillId="0" borderId="4" xfId="0" applyNumberFormat="1" applyFill="1" applyBorder="1" applyAlignment="1">
      <alignment vertical="top"/>
    </xf>
    <xf numFmtId="16" fontId="0" fillId="0" borderId="3" xfId="0" applyNumberFormat="1" applyFill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 wrapText="1"/>
    </xf>
    <xf numFmtId="16" fontId="0" fillId="0" borderId="4" xfId="0" applyNumberFormat="1" applyFill="1" applyBorder="1" applyAlignment="1">
      <alignment vertical="top" wrapText="1"/>
    </xf>
    <xf numFmtId="16" fontId="0" fillId="0" borderId="3" xfId="0" applyNumberFormat="1" applyFill="1" applyBorder="1" applyAlignment="1">
      <alignment vertical="top"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16" fontId="0" fillId="0" borderId="2" xfId="0" applyNumberFormat="1" applyBorder="1" applyAlignment="1">
      <alignment vertical="top" wrapText="1"/>
    </xf>
    <xf numFmtId="16" fontId="0" fillId="0" borderId="4" xfId="0" applyNumberFormat="1" applyBorder="1" applyAlignment="1">
      <alignment vertical="top" wrapText="1"/>
    </xf>
    <xf numFmtId="16" fontId="0" fillId="0" borderId="3" xfId="0" applyNumberFormat="1" applyBorder="1" applyAlignment="1">
      <alignment vertical="top" wrapText="1"/>
    </xf>
    <xf numFmtId="16" fontId="0" fillId="0" borderId="2" xfId="0" applyNumberFormat="1" applyBorder="1" applyAlignment="1">
      <alignment vertical="top"/>
    </xf>
    <xf numFmtId="16" fontId="0" fillId="0" borderId="4" xfId="0" applyNumberFormat="1" applyBorder="1" applyAlignment="1">
      <alignment vertical="top"/>
    </xf>
    <xf numFmtId="16" fontId="0" fillId="0" borderId="3" xfId="0" applyNumberForma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2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49" fontId="0" fillId="0" borderId="2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0" fillId="0" borderId="1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1"/>
  <sheetViews>
    <sheetView tabSelected="1" view="pageBreakPreview" zoomScale="80" zoomScaleSheetLayoutView="80" workbookViewId="0" topLeftCell="A1">
      <pane ySplit="3" topLeftCell="BM131" activePane="bottomLeft" state="frozen"/>
      <selection pane="topLeft" activeCell="A1" sqref="A1"/>
      <selection pane="bottomLeft" activeCell="C309" sqref="C309"/>
    </sheetView>
  </sheetViews>
  <sheetFormatPr defaultColWidth="9.00390625" defaultRowHeight="12.75"/>
  <cols>
    <col min="1" max="1" width="5.25390625" style="66" customWidth="1"/>
    <col min="2" max="2" width="50.125" style="0" customWidth="1"/>
    <col min="4" max="4" width="11.25390625" style="0" customWidth="1"/>
    <col min="5" max="5" width="12.375" style="0" customWidth="1"/>
    <col min="6" max="6" width="13.25390625" style="0" customWidth="1"/>
    <col min="7" max="7" width="9.75390625" style="0" customWidth="1"/>
    <col min="8" max="8" width="10.625" style="0" customWidth="1"/>
    <col min="9" max="9" width="10.25390625" style="0" customWidth="1"/>
    <col min="10" max="10" width="7.625" style="0" customWidth="1"/>
    <col min="11" max="11" width="22.25390625" style="0" customWidth="1"/>
    <col min="12" max="12" width="9.75390625" style="0" customWidth="1"/>
  </cols>
  <sheetData>
    <row r="1" spans="1:11" ht="53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2" ht="12.75" customHeight="1">
      <c r="A2" s="97" t="s">
        <v>1</v>
      </c>
      <c r="B2" s="95" t="s">
        <v>2</v>
      </c>
      <c r="C2" s="95" t="s">
        <v>3</v>
      </c>
      <c r="D2" s="95" t="s">
        <v>4</v>
      </c>
      <c r="E2" s="95" t="s">
        <v>5</v>
      </c>
      <c r="F2" s="95" t="s">
        <v>6</v>
      </c>
      <c r="G2" s="2"/>
      <c r="H2" s="2" t="s">
        <v>7</v>
      </c>
      <c r="I2" s="2"/>
      <c r="J2" s="95" t="s">
        <v>8</v>
      </c>
      <c r="K2" s="95" t="s">
        <v>9</v>
      </c>
      <c r="L2" s="95" t="s">
        <v>10</v>
      </c>
    </row>
    <row r="3" spans="1:12" ht="52.5" customHeight="1">
      <c r="A3" s="97"/>
      <c r="B3" s="95" t="s">
        <v>2</v>
      </c>
      <c r="C3" s="95" t="s">
        <v>11</v>
      </c>
      <c r="D3" s="95" t="s">
        <v>12</v>
      </c>
      <c r="E3" s="95" t="s">
        <v>13</v>
      </c>
      <c r="F3" s="95" t="s">
        <v>12</v>
      </c>
      <c r="G3" s="1" t="s">
        <v>14</v>
      </c>
      <c r="H3" s="1" t="s">
        <v>15</v>
      </c>
      <c r="I3" s="1" t="s">
        <v>16</v>
      </c>
      <c r="J3" s="95"/>
      <c r="K3" s="95"/>
      <c r="L3" s="95" t="s">
        <v>17</v>
      </c>
    </row>
    <row r="4" spans="1:11" ht="15">
      <c r="A4" s="96" t="s">
        <v>18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2" ht="12.75">
      <c r="A5" s="3" t="s">
        <v>19</v>
      </c>
      <c r="B5" s="4" t="s">
        <v>20</v>
      </c>
      <c r="C5" s="5" t="s">
        <v>21</v>
      </c>
      <c r="D5" s="4"/>
      <c r="E5" s="4"/>
      <c r="F5" s="4"/>
      <c r="G5" s="4"/>
      <c r="H5" s="4"/>
      <c r="I5" s="4"/>
      <c r="J5" s="4"/>
      <c r="K5" s="4"/>
      <c r="L5" s="4"/>
    </row>
    <row r="6" spans="1:12" ht="25.5">
      <c r="A6" s="6" t="s">
        <v>22</v>
      </c>
      <c r="B6" s="7" t="s">
        <v>23</v>
      </c>
      <c r="C6" s="8" t="s">
        <v>24</v>
      </c>
      <c r="D6" s="9">
        <v>174850</v>
      </c>
      <c r="E6" s="9">
        <v>75000</v>
      </c>
      <c r="F6" s="9">
        <f aca="true" t="shared" si="0" ref="F6:F38">G6+H6+I6</f>
        <v>99850</v>
      </c>
      <c r="G6" s="9">
        <v>99850</v>
      </c>
      <c r="H6" s="9">
        <v>0</v>
      </c>
      <c r="I6" s="9">
        <v>0</v>
      </c>
      <c r="J6" s="8">
        <v>2008</v>
      </c>
      <c r="K6" s="76" t="s">
        <v>25</v>
      </c>
      <c r="L6" s="8" t="s">
        <v>26</v>
      </c>
    </row>
    <row r="7" spans="1:12" ht="25.5">
      <c r="A7" s="6" t="s">
        <v>27</v>
      </c>
      <c r="B7" s="7" t="s">
        <v>28</v>
      </c>
      <c r="C7" s="8" t="s">
        <v>24</v>
      </c>
      <c r="D7" s="9">
        <v>413050</v>
      </c>
      <c r="E7" s="9">
        <v>240585</v>
      </c>
      <c r="F7" s="9">
        <f t="shared" si="0"/>
        <v>172465</v>
      </c>
      <c r="G7" s="9">
        <v>172465</v>
      </c>
      <c r="H7" s="9">
        <v>0</v>
      </c>
      <c r="I7" s="9">
        <v>0</v>
      </c>
      <c r="J7" s="8">
        <v>2008</v>
      </c>
      <c r="K7" s="77"/>
      <c r="L7" s="8" t="s">
        <v>26</v>
      </c>
    </row>
    <row r="8" spans="1:12" ht="25.5">
      <c r="A8" s="6" t="s">
        <v>29</v>
      </c>
      <c r="B8" s="7" t="s">
        <v>30</v>
      </c>
      <c r="C8" s="8" t="s">
        <v>24</v>
      </c>
      <c r="D8" s="9">
        <v>119450</v>
      </c>
      <c r="E8" s="9">
        <v>0</v>
      </c>
      <c r="F8" s="9">
        <f t="shared" si="0"/>
        <v>119450</v>
      </c>
      <c r="G8" s="9">
        <v>119450</v>
      </c>
      <c r="H8" s="9">
        <v>0</v>
      </c>
      <c r="I8" s="9">
        <v>0</v>
      </c>
      <c r="J8" s="8">
        <v>2008</v>
      </c>
      <c r="K8" s="77"/>
      <c r="L8" s="8" t="s">
        <v>26</v>
      </c>
    </row>
    <row r="9" spans="1:12" ht="25.5">
      <c r="A9" s="6" t="s">
        <v>31</v>
      </c>
      <c r="B9" s="7" t="s">
        <v>32</v>
      </c>
      <c r="C9" s="8" t="s">
        <v>33</v>
      </c>
      <c r="D9" s="9">
        <v>408800</v>
      </c>
      <c r="E9" s="9">
        <v>0</v>
      </c>
      <c r="F9" s="9">
        <f t="shared" si="0"/>
        <v>408800</v>
      </c>
      <c r="G9" s="9">
        <v>99125</v>
      </c>
      <c r="H9" s="9">
        <v>196525</v>
      </c>
      <c r="I9" s="9">
        <v>113150</v>
      </c>
      <c r="J9" s="8">
        <v>2010</v>
      </c>
      <c r="K9" s="77"/>
      <c r="L9" s="8" t="s">
        <v>26</v>
      </c>
    </row>
    <row r="10" spans="1:12" ht="25.5">
      <c r="A10" s="6" t="s">
        <v>34</v>
      </c>
      <c r="B10" s="7" t="s">
        <v>35</v>
      </c>
      <c r="C10" s="8" t="s">
        <v>24</v>
      </c>
      <c r="D10" s="9">
        <v>458175</v>
      </c>
      <c r="E10" s="9">
        <v>0</v>
      </c>
      <c r="F10" s="9">
        <f t="shared" si="0"/>
        <v>275000</v>
      </c>
      <c r="G10" s="9">
        <v>0</v>
      </c>
      <c r="H10" s="9">
        <v>87500</v>
      </c>
      <c r="I10" s="9">
        <v>187500</v>
      </c>
      <c r="J10" s="8">
        <v>2011</v>
      </c>
      <c r="K10" s="77"/>
      <c r="L10" s="8" t="s">
        <v>26</v>
      </c>
    </row>
    <row r="11" spans="1:12" ht="25.5">
      <c r="A11" s="6" t="s">
        <v>36</v>
      </c>
      <c r="B11" s="7" t="s">
        <v>37</v>
      </c>
      <c r="C11" s="8" t="s">
        <v>24</v>
      </c>
      <c r="D11" s="9">
        <v>514225</v>
      </c>
      <c r="E11" s="9">
        <v>294753</v>
      </c>
      <c r="F11" s="9">
        <f t="shared" si="0"/>
        <v>219472.5</v>
      </c>
      <c r="G11" s="9">
        <v>219472.5</v>
      </c>
      <c r="H11" s="9">
        <v>0</v>
      </c>
      <c r="I11" s="9">
        <v>0</v>
      </c>
      <c r="J11" s="8">
        <v>2008</v>
      </c>
      <c r="K11" s="77"/>
      <c r="L11" s="8" t="s">
        <v>26</v>
      </c>
    </row>
    <row r="12" spans="1:12" ht="25.5">
      <c r="A12" s="6" t="s">
        <v>38</v>
      </c>
      <c r="B12" s="7" t="s">
        <v>39</v>
      </c>
      <c r="C12" s="8" t="s">
        <v>24</v>
      </c>
      <c r="D12" s="9">
        <v>94200</v>
      </c>
      <c r="E12" s="9">
        <v>0</v>
      </c>
      <c r="F12" s="9">
        <f t="shared" si="0"/>
        <v>94175</v>
      </c>
      <c r="G12" s="9">
        <v>94175</v>
      </c>
      <c r="H12" s="9">
        <v>0</v>
      </c>
      <c r="I12" s="9">
        <v>0</v>
      </c>
      <c r="J12" s="8">
        <v>2008</v>
      </c>
      <c r="K12" s="77"/>
      <c r="L12" s="8" t="s">
        <v>26</v>
      </c>
    </row>
    <row r="13" spans="1:12" ht="25.5">
      <c r="A13" s="6" t="s">
        <v>40</v>
      </c>
      <c r="B13" s="7" t="s">
        <v>41</v>
      </c>
      <c r="C13" s="8" t="s">
        <v>24</v>
      </c>
      <c r="D13" s="9">
        <v>25475</v>
      </c>
      <c r="E13" s="9">
        <v>0</v>
      </c>
      <c r="F13" s="9">
        <f t="shared" si="0"/>
        <v>25475</v>
      </c>
      <c r="G13" s="9">
        <v>0</v>
      </c>
      <c r="H13" s="9">
        <v>25475</v>
      </c>
      <c r="I13" s="9">
        <v>0</v>
      </c>
      <c r="J13" s="8">
        <v>2009</v>
      </c>
      <c r="K13" s="77"/>
      <c r="L13" s="8" t="s">
        <v>26</v>
      </c>
    </row>
    <row r="14" spans="1:12" ht="25.5">
      <c r="A14" s="6" t="s">
        <v>42</v>
      </c>
      <c r="B14" s="7" t="s">
        <v>43</v>
      </c>
      <c r="C14" s="8" t="s">
        <v>24</v>
      </c>
      <c r="D14" s="9">
        <v>39682.5</v>
      </c>
      <c r="E14" s="9">
        <v>0</v>
      </c>
      <c r="F14" s="9">
        <f t="shared" si="0"/>
        <v>39682.5</v>
      </c>
      <c r="G14" s="9">
        <v>0</v>
      </c>
      <c r="H14" s="9">
        <v>0</v>
      </c>
      <c r="I14" s="9">
        <v>39682.5</v>
      </c>
      <c r="J14" s="8">
        <v>2010</v>
      </c>
      <c r="K14" s="77"/>
      <c r="L14" s="8" t="s">
        <v>26</v>
      </c>
    </row>
    <row r="15" spans="1:12" ht="25.5">
      <c r="A15" s="6" t="s">
        <v>44</v>
      </c>
      <c r="B15" s="7" t="s">
        <v>45</v>
      </c>
      <c r="C15" s="8" t="s">
        <v>24</v>
      </c>
      <c r="D15" s="9">
        <v>13627.5</v>
      </c>
      <c r="E15" s="9">
        <v>0</v>
      </c>
      <c r="F15" s="9">
        <f t="shared" si="0"/>
        <v>13627.5</v>
      </c>
      <c r="G15" s="9">
        <v>0</v>
      </c>
      <c r="H15" s="9">
        <v>0</v>
      </c>
      <c r="I15" s="9">
        <v>13627.5</v>
      </c>
      <c r="J15" s="8">
        <v>2010</v>
      </c>
      <c r="K15" s="77"/>
      <c r="L15" s="8" t="s">
        <v>26</v>
      </c>
    </row>
    <row r="16" spans="1:12" ht="25.5">
      <c r="A16" s="6" t="s">
        <v>46</v>
      </c>
      <c r="B16" s="7" t="s">
        <v>47</v>
      </c>
      <c r="C16" s="8" t="s">
        <v>24</v>
      </c>
      <c r="D16" s="9">
        <v>13627.5</v>
      </c>
      <c r="E16" s="9">
        <v>0</v>
      </c>
      <c r="F16" s="9">
        <f t="shared" si="0"/>
        <v>13627.5</v>
      </c>
      <c r="G16" s="9">
        <v>0</v>
      </c>
      <c r="H16" s="9">
        <v>0</v>
      </c>
      <c r="I16" s="9">
        <v>13627.5</v>
      </c>
      <c r="J16" s="8">
        <v>2010</v>
      </c>
      <c r="K16" s="77"/>
      <c r="L16" s="8" t="s">
        <v>26</v>
      </c>
    </row>
    <row r="17" spans="1:12" ht="25.5">
      <c r="A17" s="6" t="s">
        <v>48</v>
      </c>
      <c r="B17" s="7" t="s">
        <v>49</v>
      </c>
      <c r="C17" s="8" t="s">
        <v>24</v>
      </c>
      <c r="D17" s="9">
        <v>13627.5</v>
      </c>
      <c r="E17" s="9">
        <v>0</v>
      </c>
      <c r="F17" s="9">
        <f t="shared" si="0"/>
        <v>13627.5</v>
      </c>
      <c r="G17" s="9">
        <v>0</v>
      </c>
      <c r="H17" s="9">
        <v>0</v>
      </c>
      <c r="I17" s="9">
        <v>13627.5</v>
      </c>
      <c r="J17" s="8">
        <v>2010</v>
      </c>
      <c r="K17" s="77"/>
      <c r="L17" s="8" t="s">
        <v>26</v>
      </c>
    </row>
    <row r="18" spans="1:12" ht="25.5">
      <c r="A18" s="6" t="s">
        <v>50</v>
      </c>
      <c r="B18" s="7" t="s">
        <v>51</v>
      </c>
      <c r="C18" s="8" t="s">
        <v>24</v>
      </c>
      <c r="D18" s="9">
        <v>26700</v>
      </c>
      <c r="E18" s="9">
        <v>0</v>
      </c>
      <c r="F18" s="9">
        <f t="shared" si="0"/>
        <v>26700</v>
      </c>
      <c r="G18" s="9">
        <v>0</v>
      </c>
      <c r="H18" s="9">
        <v>26700</v>
      </c>
      <c r="I18" s="9">
        <v>0</v>
      </c>
      <c r="J18" s="8">
        <v>2009</v>
      </c>
      <c r="K18" s="77"/>
      <c r="L18" s="8" t="s">
        <v>26</v>
      </c>
    </row>
    <row r="19" spans="1:12" ht="25.5">
      <c r="A19" s="6" t="s">
        <v>52</v>
      </c>
      <c r="B19" s="7" t="s">
        <v>53</v>
      </c>
      <c r="C19" s="8" t="s">
        <v>24</v>
      </c>
      <c r="D19" s="9">
        <v>39682.5</v>
      </c>
      <c r="E19" s="9">
        <v>0</v>
      </c>
      <c r="F19" s="9">
        <f t="shared" si="0"/>
        <v>39682.5</v>
      </c>
      <c r="G19" s="9">
        <v>0</v>
      </c>
      <c r="H19" s="9">
        <v>39682.5</v>
      </c>
      <c r="I19" s="9">
        <v>0</v>
      </c>
      <c r="J19" s="8">
        <v>2009</v>
      </c>
      <c r="K19" s="77"/>
      <c r="L19" s="8" t="s">
        <v>26</v>
      </c>
    </row>
    <row r="20" spans="1:12" ht="25.5">
      <c r="A20" s="6" t="s">
        <v>54</v>
      </c>
      <c r="B20" s="7" t="s">
        <v>55</v>
      </c>
      <c r="C20" s="8" t="s">
        <v>24</v>
      </c>
      <c r="D20" s="9">
        <v>108000</v>
      </c>
      <c r="E20" s="9">
        <v>0</v>
      </c>
      <c r="F20" s="9">
        <f t="shared" si="0"/>
        <v>108000</v>
      </c>
      <c r="G20" s="9">
        <v>0</v>
      </c>
      <c r="H20" s="9">
        <v>108000</v>
      </c>
      <c r="I20" s="9">
        <v>0</v>
      </c>
      <c r="J20" s="8">
        <v>2009</v>
      </c>
      <c r="K20" s="77"/>
      <c r="L20" s="8" t="s">
        <v>26</v>
      </c>
    </row>
    <row r="21" spans="1:12" ht="25.5">
      <c r="A21" s="6" t="s">
        <v>56</v>
      </c>
      <c r="B21" s="7" t="s">
        <v>57</v>
      </c>
      <c r="C21" s="8" t="s">
        <v>24</v>
      </c>
      <c r="D21" s="9">
        <v>21875</v>
      </c>
      <c r="E21" s="9">
        <v>0</v>
      </c>
      <c r="F21" s="9">
        <f t="shared" si="0"/>
        <v>21875</v>
      </c>
      <c r="G21" s="9">
        <v>0</v>
      </c>
      <c r="H21" s="9">
        <v>21875</v>
      </c>
      <c r="I21" s="9">
        <v>0</v>
      </c>
      <c r="J21" s="8">
        <v>2009</v>
      </c>
      <c r="K21" s="77"/>
      <c r="L21" s="8" t="s">
        <v>26</v>
      </c>
    </row>
    <row r="22" spans="1:12" ht="25.5">
      <c r="A22" s="6" t="s">
        <v>58</v>
      </c>
      <c r="B22" s="7" t="s">
        <v>59</v>
      </c>
      <c r="C22" s="8" t="s">
        <v>24</v>
      </c>
      <c r="D22" s="9">
        <v>21875</v>
      </c>
      <c r="E22" s="9">
        <v>0</v>
      </c>
      <c r="F22" s="9">
        <f t="shared" si="0"/>
        <v>21875</v>
      </c>
      <c r="G22" s="9">
        <v>0</v>
      </c>
      <c r="H22" s="9">
        <v>21875</v>
      </c>
      <c r="I22" s="9">
        <v>0</v>
      </c>
      <c r="J22" s="8">
        <v>2009</v>
      </c>
      <c r="K22" s="77"/>
      <c r="L22" s="8" t="s">
        <v>26</v>
      </c>
    </row>
    <row r="23" spans="1:12" ht="25.5">
      <c r="A23" s="6" t="s">
        <v>60</v>
      </c>
      <c r="B23" s="7" t="s">
        <v>61</v>
      </c>
      <c r="C23" s="8" t="s">
        <v>24</v>
      </c>
      <c r="D23" s="9">
        <v>21875</v>
      </c>
      <c r="E23" s="9">
        <v>0</v>
      </c>
      <c r="F23" s="9">
        <f t="shared" si="0"/>
        <v>21875</v>
      </c>
      <c r="G23" s="9">
        <v>0</v>
      </c>
      <c r="H23" s="9">
        <v>0</v>
      </c>
      <c r="I23" s="9">
        <v>21875</v>
      </c>
      <c r="J23" s="8">
        <v>2010</v>
      </c>
      <c r="K23" s="77"/>
      <c r="L23" s="8" t="s">
        <v>26</v>
      </c>
    </row>
    <row r="24" spans="1:12" ht="25.5">
      <c r="A24" s="6" t="s">
        <v>62</v>
      </c>
      <c r="B24" s="7" t="s">
        <v>63</v>
      </c>
      <c r="C24" s="8" t="s">
        <v>24</v>
      </c>
      <c r="D24" s="9">
        <v>21875</v>
      </c>
      <c r="E24" s="9">
        <v>0</v>
      </c>
      <c r="F24" s="9">
        <f t="shared" si="0"/>
        <v>21875</v>
      </c>
      <c r="G24" s="9">
        <v>0</v>
      </c>
      <c r="H24" s="9">
        <v>0</v>
      </c>
      <c r="I24" s="9">
        <v>21875</v>
      </c>
      <c r="J24" s="8">
        <v>2010</v>
      </c>
      <c r="K24" s="77"/>
      <c r="L24" s="8" t="s">
        <v>26</v>
      </c>
    </row>
    <row r="25" spans="1:12" ht="25.5">
      <c r="A25" s="6" t="s">
        <v>64</v>
      </c>
      <c r="B25" s="7" t="s">
        <v>65</v>
      </c>
      <c r="C25" s="8" t="s">
        <v>24</v>
      </c>
      <c r="D25" s="9">
        <v>108000</v>
      </c>
      <c r="E25" s="9">
        <v>0</v>
      </c>
      <c r="F25" s="9">
        <f t="shared" si="0"/>
        <v>108000</v>
      </c>
      <c r="G25" s="9">
        <v>0</v>
      </c>
      <c r="H25" s="9">
        <v>108000</v>
      </c>
      <c r="I25" s="9">
        <v>0</v>
      </c>
      <c r="J25" s="8">
        <v>2009</v>
      </c>
      <c r="K25" s="77"/>
      <c r="L25" s="8" t="s">
        <v>26</v>
      </c>
    </row>
    <row r="26" spans="1:12" ht="25.5">
      <c r="A26" s="6" t="s">
        <v>66</v>
      </c>
      <c r="B26" s="7" t="s">
        <v>67</v>
      </c>
      <c r="C26" s="8" t="s">
        <v>24</v>
      </c>
      <c r="D26" s="9">
        <v>92625</v>
      </c>
      <c r="E26" s="9">
        <v>0</v>
      </c>
      <c r="F26" s="9">
        <f t="shared" si="0"/>
        <v>92625</v>
      </c>
      <c r="G26" s="9">
        <v>0</v>
      </c>
      <c r="H26" s="9">
        <v>0</v>
      </c>
      <c r="I26" s="9">
        <v>92625</v>
      </c>
      <c r="J26" s="8">
        <v>2010</v>
      </c>
      <c r="K26" s="77"/>
      <c r="L26" s="8" t="s">
        <v>26</v>
      </c>
    </row>
    <row r="27" spans="1:12" ht="25.5">
      <c r="A27" s="6" t="s">
        <v>68</v>
      </c>
      <c r="B27" s="7" t="s">
        <v>69</v>
      </c>
      <c r="C27" s="8" t="s">
        <v>24</v>
      </c>
      <c r="D27" s="9">
        <v>21875</v>
      </c>
      <c r="E27" s="9">
        <v>0</v>
      </c>
      <c r="F27" s="9">
        <f t="shared" si="0"/>
        <v>21875</v>
      </c>
      <c r="G27" s="9">
        <v>0</v>
      </c>
      <c r="H27" s="9">
        <v>21875</v>
      </c>
      <c r="I27" s="9">
        <v>0</v>
      </c>
      <c r="J27" s="8">
        <v>2009</v>
      </c>
      <c r="K27" s="77"/>
      <c r="L27" s="8" t="s">
        <v>26</v>
      </c>
    </row>
    <row r="28" spans="1:12" ht="25.5">
      <c r="A28" s="6" t="s">
        <v>70</v>
      </c>
      <c r="B28" s="7" t="s">
        <v>71</v>
      </c>
      <c r="C28" s="8" t="s">
        <v>24</v>
      </c>
      <c r="D28" s="9">
        <v>92350</v>
      </c>
      <c r="E28" s="9">
        <v>0</v>
      </c>
      <c r="F28" s="9">
        <f t="shared" si="0"/>
        <v>92350</v>
      </c>
      <c r="G28" s="9">
        <v>0</v>
      </c>
      <c r="H28" s="9">
        <v>0</v>
      </c>
      <c r="I28" s="9">
        <v>92350</v>
      </c>
      <c r="J28" s="8">
        <v>2010</v>
      </c>
      <c r="K28" s="77"/>
      <c r="L28" s="8" t="s">
        <v>26</v>
      </c>
    </row>
    <row r="29" spans="1:12" ht="25.5">
      <c r="A29" s="6" t="s">
        <v>72</v>
      </c>
      <c r="B29" s="7" t="s">
        <v>73</v>
      </c>
      <c r="C29" s="8" t="s">
        <v>24</v>
      </c>
      <c r="D29" s="9">
        <v>1100000</v>
      </c>
      <c r="E29" s="9">
        <v>0</v>
      </c>
      <c r="F29" s="9">
        <f t="shared" si="0"/>
        <v>250000</v>
      </c>
      <c r="G29" s="9">
        <v>0</v>
      </c>
      <c r="H29" s="9">
        <v>125000</v>
      </c>
      <c r="I29" s="9">
        <v>125000</v>
      </c>
      <c r="J29" s="8">
        <v>2013</v>
      </c>
      <c r="K29" s="77"/>
      <c r="L29" s="8" t="s">
        <v>26</v>
      </c>
    </row>
    <row r="30" spans="1:12" ht="25.5">
      <c r="A30" s="6" t="s">
        <v>74</v>
      </c>
      <c r="B30" s="7" t="s">
        <v>75</v>
      </c>
      <c r="C30" s="8" t="s">
        <v>24</v>
      </c>
      <c r="D30" s="9">
        <v>146250</v>
      </c>
      <c r="E30" s="9">
        <v>0</v>
      </c>
      <c r="F30" s="9">
        <f t="shared" si="0"/>
        <v>146250</v>
      </c>
      <c r="G30" s="9">
        <v>0</v>
      </c>
      <c r="H30" s="9">
        <v>0</v>
      </c>
      <c r="I30" s="9">
        <v>146250</v>
      </c>
      <c r="J30" s="8">
        <v>2010</v>
      </c>
      <c r="K30" s="77"/>
      <c r="L30" s="8" t="s">
        <v>26</v>
      </c>
    </row>
    <row r="31" spans="1:12" ht="25.5">
      <c r="A31" s="6" t="s">
        <v>76</v>
      </c>
      <c r="B31" s="7" t="s">
        <v>77</v>
      </c>
      <c r="C31" s="8" t="s">
        <v>24</v>
      </c>
      <c r="D31" s="9">
        <v>190000</v>
      </c>
      <c r="E31" s="9">
        <v>0</v>
      </c>
      <c r="F31" s="9">
        <f t="shared" si="0"/>
        <v>190000</v>
      </c>
      <c r="G31" s="9">
        <v>0</v>
      </c>
      <c r="H31" s="9">
        <v>190000</v>
      </c>
      <c r="I31" s="9">
        <v>0</v>
      </c>
      <c r="J31" s="8">
        <v>2009</v>
      </c>
      <c r="K31" s="77"/>
      <c r="L31" s="8" t="s">
        <v>26</v>
      </c>
    </row>
    <row r="32" spans="1:12" ht="25.5">
      <c r="A32" s="6" t="s">
        <v>78</v>
      </c>
      <c r="B32" s="7" t="s">
        <v>79</v>
      </c>
      <c r="C32" s="8" t="s">
        <v>24</v>
      </c>
      <c r="D32" s="9">
        <v>53750</v>
      </c>
      <c r="E32" s="9">
        <v>0</v>
      </c>
      <c r="F32" s="9">
        <f t="shared" si="0"/>
        <v>53750</v>
      </c>
      <c r="G32" s="9">
        <v>0</v>
      </c>
      <c r="H32" s="9">
        <v>0</v>
      </c>
      <c r="I32" s="9">
        <v>53750</v>
      </c>
      <c r="J32" s="8">
        <v>2010</v>
      </c>
      <c r="K32" s="77"/>
      <c r="L32" s="8" t="s">
        <v>26</v>
      </c>
    </row>
    <row r="33" spans="1:12" ht="25.5">
      <c r="A33" s="6" t="s">
        <v>80</v>
      </c>
      <c r="B33" s="7" t="s">
        <v>81</v>
      </c>
      <c r="C33" s="8" t="s">
        <v>24</v>
      </c>
      <c r="D33" s="9">
        <v>25000</v>
      </c>
      <c r="E33" s="9">
        <v>0</v>
      </c>
      <c r="F33" s="9">
        <f t="shared" si="0"/>
        <v>25000</v>
      </c>
      <c r="G33" s="9">
        <v>0</v>
      </c>
      <c r="H33" s="9">
        <v>25000</v>
      </c>
      <c r="I33" s="9">
        <v>0</v>
      </c>
      <c r="J33" s="8">
        <v>2009</v>
      </c>
      <c r="K33" s="77"/>
      <c r="L33" s="8" t="s">
        <v>26</v>
      </c>
    </row>
    <row r="34" spans="1:12" ht="25.5">
      <c r="A34" s="6" t="s">
        <v>82</v>
      </c>
      <c r="B34" s="7" t="s">
        <v>83</v>
      </c>
      <c r="C34" s="8" t="s">
        <v>24</v>
      </c>
      <c r="D34" s="9">
        <v>375000</v>
      </c>
      <c r="E34" s="9">
        <v>0</v>
      </c>
      <c r="F34" s="9">
        <f t="shared" si="0"/>
        <v>250000</v>
      </c>
      <c r="G34" s="9">
        <v>0</v>
      </c>
      <c r="H34" s="9">
        <v>125000</v>
      </c>
      <c r="I34" s="9">
        <v>125000</v>
      </c>
      <c r="J34" s="8">
        <v>2011</v>
      </c>
      <c r="K34" s="77"/>
      <c r="L34" s="8" t="s">
        <v>26</v>
      </c>
    </row>
    <row r="35" spans="1:12" ht="25.5">
      <c r="A35" s="6" t="s">
        <v>84</v>
      </c>
      <c r="B35" s="7" t="s">
        <v>85</v>
      </c>
      <c r="C35" s="8" t="s">
        <v>24</v>
      </c>
      <c r="D35" s="9">
        <v>200000</v>
      </c>
      <c r="E35" s="9">
        <v>0</v>
      </c>
      <c r="F35" s="9">
        <f t="shared" si="0"/>
        <v>125000</v>
      </c>
      <c r="G35" s="9">
        <v>0</v>
      </c>
      <c r="H35" s="9">
        <v>50000</v>
      </c>
      <c r="I35" s="9">
        <v>75000</v>
      </c>
      <c r="J35" s="8">
        <v>2011</v>
      </c>
      <c r="K35" s="77"/>
      <c r="L35" s="8" t="s">
        <v>26</v>
      </c>
    </row>
    <row r="36" spans="1:12" ht="25.5">
      <c r="A36" s="6" t="s">
        <v>86</v>
      </c>
      <c r="B36" s="7" t="s">
        <v>87</v>
      </c>
      <c r="C36" s="8" t="s">
        <v>24</v>
      </c>
      <c r="D36" s="9">
        <v>133750</v>
      </c>
      <c r="E36" s="9">
        <v>0</v>
      </c>
      <c r="F36" s="9">
        <f t="shared" si="0"/>
        <v>81250</v>
      </c>
      <c r="G36" s="9">
        <v>0</v>
      </c>
      <c r="H36" s="9">
        <v>31250</v>
      </c>
      <c r="I36" s="9">
        <v>50000</v>
      </c>
      <c r="J36" s="8">
        <v>2011</v>
      </c>
      <c r="K36" s="77"/>
      <c r="L36" s="8" t="s">
        <v>26</v>
      </c>
    </row>
    <row r="37" spans="1:12" ht="25.5">
      <c r="A37" s="6" t="s">
        <v>88</v>
      </c>
      <c r="B37" s="7" t="s">
        <v>89</v>
      </c>
      <c r="C37" s="8" t="s">
        <v>24</v>
      </c>
      <c r="D37" s="9">
        <v>450000</v>
      </c>
      <c r="E37" s="9">
        <v>0</v>
      </c>
      <c r="F37" s="9">
        <f t="shared" si="0"/>
        <v>150000</v>
      </c>
      <c r="G37" s="9">
        <v>0</v>
      </c>
      <c r="H37" s="9">
        <v>75000</v>
      </c>
      <c r="I37" s="9">
        <v>75000</v>
      </c>
      <c r="J37" s="8">
        <v>2014</v>
      </c>
      <c r="K37" s="77"/>
      <c r="L37" s="8" t="s">
        <v>26</v>
      </c>
    </row>
    <row r="38" spans="1:12" ht="25.5" customHeight="1">
      <c r="A38" s="6" t="s">
        <v>90</v>
      </c>
      <c r="B38" s="7" t="s">
        <v>91</v>
      </c>
      <c r="C38" s="8" t="s">
        <v>24</v>
      </c>
      <c r="D38" s="9">
        <v>669787.5</v>
      </c>
      <c r="E38" s="9">
        <v>169788</v>
      </c>
      <c r="F38" s="9">
        <f t="shared" si="0"/>
        <v>187500</v>
      </c>
      <c r="G38" s="9">
        <v>62500</v>
      </c>
      <c r="H38" s="9">
        <v>62500</v>
      </c>
      <c r="I38" s="9">
        <v>62500</v>
      </c>
      <c r="J38" s="8">
        <v>2015</v>
      </c>
      <c r="K38" s="77"/>
      <c r="L38" s="8" t="s">
        <v>26</v>
      </c>
    </row>
    <row r="39" spans="1:12" ht="12.75" customHeight="1">
      <c r="A39" s="6"/>
      <c r="B39" s="10" t="s">
        <v>92</v>
      </c>
      <c r="C39" s="8"/>
      <c r="D39" s="11">
        <f aca="true" t="shared" si="1" ref="D39:I39">SUM(D6:D38)</f>
        <v>6209060</v>
      </c>
      <c r="E39" s="11">
        <f t="shared" si="1"/>
        <v>780126</v>
      </c>
      <c r="F39" s="11">
        <f t="shared" si="1"/>
        <v>3530735</v>
      </c>
      <c r="G39" s="11">
        <f t="shared" si="1"/>
        <v>867037.5</v>
      </c>
      <c r="H39" s="11">
        <f t="shared" si="1"/>
        <v>1341257.5</v>
      </c>
      <c r="I39" s="11">
        <f t="shared" si="1"/>
        <v>1322440</v>
      </c>
      <c r="J39" s="8"/>
      <c r="K39" s="77"/>
      <c r="L39" s="8"/>
    </row>
    <row r="40" spans="1:12" ht="12.75">
      <c r="A40" s="6"/>
      <c r="B40" s="12" t="s">
        <v>93</v>
      </c>
      <c r="C40" s="7" t="s">
        <v>33</v>
      </c>
      <c r="D40" s="11">
        <f>DSUM(C5:I38,2,$C$550:$C$551)</f>
        <v>408800</v>
      </c>
      <c r="E40" s="11">
        <f>DSUM(C5:I38,3,$C$550:$C$551)</f>
        <v>0</v>
      </c>
      <c r="F40" s="11">
        <f>DSUM(C5:I38,4,$C$550:$C$551)</f>
        <v>408800</v>
      </c>
      <c r="G40" s="11">
        <f>DSUM(C5:I38,5,$C$550:$C$551)</f>
        <v>99125</v>
      </c>
      <c r="H40" s="11">
        <f>DSUM(C5:I38,6,$C$550:$C$551)</f>
        <v>196525</v>
      </c>
      <c r="I40" s="11">
        <f>DSUM(C5:I38,7,$C$550:$C$551)</f>
        <v>113150</v>
      </c>
      <c r="J40" s="8"/>
      <c r="K40" s="77"/>
      <c r="L40" s="8"/>
    </row>
    <row r="41" spans="1:12" ht="12.75">
      <c r="A41" s="6"/>
      <c r="B41" s="10"/>
      <c r="C41" s="7" t="s">
        <v>94</v>
      </c>
      <c r="D41" s="11">
        <f>DSUM(C5:I38,2,$D$550:$D$551)</f>
        <v>0</v>
      </c>
      <c r="E41" s="11">
        <f>DSUM(C5:I38,3,$D$550:$D$551)</f>
        <v>0</v>
      </c>
      <c r="F41" s="11">
        <f>DSUM(C5:I38,4,$D$550:$D$551)</f>
        <v>0</v>
      </c>
      <c r="G41" s="11">
        <f>DSUM(C5:I38,5,$D$550:$D$551)</f>
        <v>0</v>
      </c>
      <c r="H41" s="11">
        <f>DSUM(C5:I38,6,$D$550:$D$551)</f>
        <v>0</v>
      </c>
      <c r="I41" s="11">
        <f>DSUM(C5:I38,7,$D$550:$D$551)</f>
        <v>0</v>
      </c>
      <c r="J41" s="8"/>
      <c r="K41" s="77"/>
      <c r="L41" s="8"/>
    </row>
    <row r="42" spans="1:12" ht="12.75">
      <c r="A42" s="6"/>
      <c r="B42" s="10"/>
      <c r="C42" s="7" t="s">
        <v>95</v>
      </c>
      <c r="D42" s="11">
        <f>DSUM(C5:I38,2,$F$550:$F$551)</f>
        <v>0</v>
      </c>
      <c r="E42" s="11">
        <f>DSUM(C5:I38,3,$F$550:$F$551)</f>
        <v>0</v>
      </c>
      <c r="F42" s="11">
        <f>DSUM(C5:I38,4,$F$550:$F$551)</f>
        <v>0</v>
      </c>
      <c r="G42" s="11">
        <f>DSUM(C5:I38,5,$F$550:$F$551)</f>
        <v>0</v>
      </c>
      <c r="H42" s="11">
        <f>DSUM(C5:I38,6,$F$550:$F$551)</f>
        <v>0</v>
      </c>
      <c r="I42" s="11">
        <f>DSUM(C5:I38,7,$F$550:$F$551)</f>
        <v>0</v>
      </c>
      <c r="J42" s="8"/>
      <c r="K42" s="77"/>
      <c r="L42" s="8"/>
    </row>
    <row r="43" spans="1:12" ht="12.75">
      <c r="A43" s="6"/>
      <c r="B43" s="10"/>
      <c r="C43" s="7" t="s">
        <v>24</v>
      </c>
      <c r="D43" s="11">
        <f>DSUM(C5:I38,2,$E$550:$E$551)</f>
        <v>5800260</v>
      </c>
      <c r="E43" s="11">
        <f>DSUM(C5:I38,3,$E$550:$E$551)</f>
        <v>780126</v>
      </c>
      <c r="F43" s="11">
        <f>DSUM(C5:I38,4,$E$550:$E$551)</f>
        <v>3121935</v>
      </c>
      <c r="G43" s="11">
        <f>DSUM(C5:I38,5,$E$550:$E$551)</f>
        <v>767912.5</v>
      </c>
      <c r="H43" s="11">
        <f>DSUM(C5:I38,6,$E$550:$E$551)</f>
        <v>1144732.5</v>
      </c>
      <c r="I43" s="11">
        <f>DSUM(C5:I38,7,$E$550:$E$551)</f>
        <v>1209290</v>
      </c>
      <c r="J43" s="8"/>
      <c r="K43" s="78"/>
      <c r="L43" s="8"/>
    </row>
    <row r="44" spans="1:12" ht="12.75" hidden="1">
      <c r="A44" s="3" t="s">
        <v>96</v>
      </c>
      <c r="B44" s="4" t="s">
        <v>97</v>
      </c>
      <c r="C44" s="4"/>
      <c r="D44" s="13"/>
      <c r="E44" s="13"/>
      <c r="F44" s="13"/>
      <c r="G44" s="13"/>
      <c r="H44" s="13"/>
      <c r="I44" s="13"/>
      <c r="J44" s="4"/>
      <c r="K44" s="4"/>
      <c r="L44" s="4"/>
    </row>
    <row r="45" spans="1:12" ht="12.75" hidden="1">
      <c r="A45" s="6"/>
      <c r="B45" s="10" t="s">
        <v>98</v>
      </c>
      <c r="C45" s="8"/>
      <c r="D45" s="9"/>
      <c r="E45" s="9"/>
      <c r="F45" s="9"/>
      <c r="G45" s="9"/>
      <c r="H45" s="9"/>
      <c r="I45" s="9"/>
      <c r="J45" s="8"/>
      <c r="K45" s="8"/>
      <c r="L45" s="8"/>
    </row>
    <row r="46" spans="1:12" ht="12.75" hidden="1">
      <c r="A46" s="6"/>
      <c r="B46" s="12" t="s">
        <v>93</v>
      </c>
      <c r="C46" s="7" t="s">
        <v>33</v>
      </c>
      <c r="D46" s="11"/>
      <c r="E46" s="11"/>
      <c r="F46" s="11"/>
      <c r="G46" s="11"/>
      <c r="H46" s="11"/>
      <c r="I46" s="11"/>
      <c r="J46" s="8"/>
      <c r="K46" s="8"/>
      <c r="L46" s="8"/>
    </row>
    <row r="47" spans="1:12" ht="12.75" hidden="1">
      <c r="A47" s="6"/>
      <c r="B47" s="10"/>
      <c r="C47" s="7" t="s">
        <v>94</v>
      </c>
      <c r="D47" s="11"/>
      <c r="E47" s="11"/>
      <c r="F47" s="11"/>
      <c r="G47" s="11"/>
      <c r="H47" s="11"/>
      <c r="I47" s="11"/>
      <c r="J47" s="8"/>
      <c r="K47" s="8"/>
      <c r="L47" s="8"/>
    </row>
    <row r="48" spans="1:12" ht="12.75" hidden="1">
      <c r="A48" s="6"/>
      <c r="B48" s="10"/>
      <c r="C48" s="7" t="s">
        <v>95</v>
      </c>
      <c r="D48" s="11"/>
      <c r="E48" s="11"/>
      <c r="F48" s="11"/>
      <c r="G48" s="11"/>
      <c r="H48" s="11"/>
      <c r="I48" s="11"/>
      <c r="J48" s="8"/>
      <c r="K48" s="8"/>
      <c r="L48" s="8"/>
    </row>
    <row r="49" spans="1:12" ht="12.75" hidden="1">
      <c r="A49" s="6"/>
      <c r="B49" s="10"/>
      <c r="C49" s="7" t="s">
        <v>24</v>
      </c>
      <c r="D49" s="11"/>
      <c r="E49" s="11"/>
      <c r="F49" s="11"/>
      <c r="G49" s="11"/>
      <c r="H49" s="11"/>
      <c r="I49" s="11"/>
      <c r="J49" s="8"/>
      <c r="K49" s="8"/>
      <c r="L49" s="8"/>
    </row>
    <row r="50" spans="1:12" ht="12.75">
      <c r="A50" s="3" t="s">
        <v>99</v>
      </c>
      <c r="B50" s="4" t="s">
        <v>100</v>
      </c>
      <c r="C50" s="5" t="s">
        <v>21</v>
      </c>
      <c r="D50" s="13"/>
      <c r="E50" s="13"/>
      <c r="F50" s="13"/>
      <c r="G50" s="13"/>
      <c r="H50" s="13"/>
      <c r="I50" s="13"/>
      <c r="J50" s="4"/>
      <c r="K50" s="4"/>
      <c r="L50" s="4"/>
    </row>
    <row r="51" spans="1:12" ht="25.5">
      <c r="A51" s="6" t="s">
        <v>101</v>
      </c>
      <c r="B51" s="7" t="s">
        <v>102</v>
      </c>
      <c r="C51" s="8" t="s">
        <v>33</v>
      </c>
      <c r="D51" s="9">
        <v>54000</v>
      </c>
      <c r="E51" s="9"/>
      <c r="F51" s="9">
        <f aca="true" t="shared" si="2" ref="F51:F62">G51+H51+I51</f>
        <v>54000</v>
      </c>
      <c r="G51" s="9">
        <v>16000</v>
      </c>
      <c r="H51" s="9">
        <v>18000</v>
      </c>
      <c r="I51" s="9">
        <v>20000</v>
      </c>
      <c r="J51" s="8">
        <v>2010</v>
      </c>
      <c r="K51" s="104"/>
      <c r="L51" s="8" t="s">
        <v>103</v>
      </c>
    </row>
    <row r="52" spans="1:12" ht="12.75">
      <c r="A52" s="15" t="s">
        <v>104</v>
      </c>
      <c r="B52" s="15" t="s">
        <v>105</v>
      </c>
      <c r="C52" s="8" t="s">
        <v>33</v>
      </c>
      <c r="D52" s="9">
        <v>70000</v>
      </c>
      <c r="E52" s="9"/>
      <c r="F52" s="9">
        <f t="shared" si="2"/>
        <v>70000</v>
      </c>
      <c r="G52" s="9">
        <v>20000</v>
      </c>
      <c r="H52" s="9">
        <v>25000</v>
      </c>
      <c r="I52" s="9">
        <v>25000</v>
      </c>
      <c r="J52" s="8">
        <v>2010</v>
      </c>
      <c r="K52" s="117"/>
      <c r="L52" s="8" t="s">
        <v>103</v>
      </c>
    </row>
    <row r="53" spans="1:12" ht="26.25" customHeight="1">
      <c r="A53" s="15" t="s">
        <v>106</v>
      </c>
      <c r="B53" s="14" t="s">
        <v>107</v>
      </c>
      <c r="C53" s="8" t="s">
        <v>33</v>
      </c>
      <c r="D53" s="9">
        <v>20500</v>
      </c>
      <c r="E53" s="9"/>
      <c r="F53" s="9">
        <f t="shared" si="2"/>
        <v>20500</v>
      </c>
      <c r="G53" s="9">
        <v>5500</v>
      </c>
      <c r="H53" s="9">
        <v>7000</v>
      </c>
      <c r="I53" s="9">
        <v>8000</v>
      </c>
      <c r="J53" s="8">
        <v>2010</v>
      </c>
      <c r="K53" s="117"/>
      <c r="L53" s="8" t="s">
        <v>103</v>
      </c>
    </row>
    <row r="54" spans="1:12" ht="26.25" customHeight="1">
      <c r="A54" s="15" t="s">
        <v>108</v>
      </c>
      <c r="B54" s="14" t="s">
        <v>109</v>
      </c>
      <c r="C54" s="8" t="s">
        <v>33</v>
      </c>
      <c r="D54" s="9">
        <v>25400</v>
      </c>
      <c r="E54" s="9"/>
      <c r="F54" s="9">
        <f t="shared" si="2"/>
        <v>25400</v>
      </c>
      <c r="G54" s="9">
        <v>5400</v>
      </c>
      <c r="H54" s="9">
        <v>10000</v>
      </c>
      <c r="I54" s="9">
        <v>10000</v>
      </c>
      <c r="J54" s="8">
        <v>2010</v>
      </c>
      <c r="K54" s="117"/>
      <c r="L54" s="8" t="s">
        <v>103</v>
      </c>
    </row>
    <row r="55" spans="1:12" s="20" customFormat="1" ht="51.75" customHeight="1">
      <c r="A55" s="16" t="s">
        <v>110</v>
      </c>
      <c r="B55" s="17" t="s">
        <v>111</v>
      </c>
      <c r="C55" s="18" t="s">
        <v>33</v>
      </c>
      <c r="D55" s="19">
        <v>22000</v>
      </c>
      <c r="E55" s="19"/>
      <c r="F55" s="19">
        <f t="shared" si="2"/>
        <v>22000</v>
      </c>
      <c r="G55" s="19">
        <v>4000</v>
      </c>
      <c r="H55" s="19">
        <v>9000</v>
      </c>
      <c r="I55" s="19">
        <v>9000</v>
      </c>
      <c r="J55" s="18">
        <v>2010</v>
      </c>
      <c r="K55" s="117"/>
      <c r="L55" s="18" t="s">
        <v>103</v>
      </c>
    </row>
    <row r="56" spans="1:12" ht="12.75">
      <c r="A56" s="15" t="s">
        <v>112</v>
      </c>
      <c r="B56" s="14" t="s">
        <v>113</v>
      </c>
      <c r="C56" s="8" t="s">
        <v>94</v>
      </c>
      <c r="D56" s="9">
        <v>2000</v>
      </c>
      <c r="E56" s="9"/>
      <c r="F56" s="9">
        <f t="shared" si="2"/>
        <v>2000</v>
      </c>
      <c r="G56" s="9">
        <v>0</v>
      </c>
      <c r="H56" s="9">
        <v>1000</v>
      </c>
      <c r="I56" s="9">
        <v>1000</v>
      </c>
      <c r="J56" s="8">
        <v>2010</v>
      </c>
      <c r="K56" s="117"/>
      <c r="L56" s="8" t="s">
        <v>103</v>
      </c>
    </row>
    <row r="57" spans="1:12" ht="12.75">
      <c r="A57" s="6" t="s">
        <v>114</v>
      </c>
      <c r="B57" s="7" t="s">
        <v>115</v>
      </c>
      <c r="C57" s="8" t="s">
        <v>33</v>
      </c>
      <c r="D57" s="9">
        <v>47000</v>
      </c>
      <c r="E57" s="9"/>
      <c r="F57" s="9">
        <f t="shared" si="2"/>
        <v>47000</v>
      </c>
      <c r="G57" s="9">
        <v>12000</v>
      </c>
      <c r="H57" s="9">
        <v>20000</v>
      </c>
      <c r="I57" s="9">
        <v>15000</v>
      </c>
      <c r="J57" s="8">
        <v>2010</v>
      </c>
      <c r="K57" s="117"/>
      <c r="L57" s="8" t="s">
        <v>103</v>
      </c>
    </row>
    <row r="58" spans="1:12" ht="12.75">
      <c r="A58" s="6" t="s">
        <v>116</v>
      </c>
      <c r="B58" s="7" t="s">
        <v>117</v>
      </c>
      <c r="C58" s="8" t="s">
        <v>94</v>
      </c>
      <c r="D58" s="9">
        <v>10500</v>
      </c>
      <c r="E58" s="9"/>
      <c r="F58" s="9">
        <f t="shared" si="2"/>
        <v>10500</v>
      </c>
      <c r="G58" s="9">
        <v>3500</v>
      </c>
      <c r="H58" s="9">
        <v>3500</v>
      </c>
      <c r="I58" s="9">
        <v>3500</v>
      </c>
      <c r="J58" s="8">
        <v>2010</v>
      </c>
      <c r="K58" s="117"/>
      <c r="L58" s="8" t="s">
        <v>103</v>
      </c>
    </row>
    <row r="59" spans="1:12" ht="26.25" customHeight="1">
      <c r="A59" s="85" t="s">
        <v>118</v>
      </c>
      <c r="B59" s="87" t="s">
        <v>119</v>
      </c>
      <c r="C59" s="8" t="s">
        <v>33</v>
      </c>
      <c r="D59" s="9">
        <v>32000</v>
      </c>
      <c r="E59" s="9"/>
      <c r="F59" s="9">
        <f t="shared" si="2"/>
        <v>32000</v>
      </c>
      <c r="G59" s="9">
        <v>10000</v>
      </c>
      <c r="H59" s="9">
        <v>11000</v>
      </c>
      <c r="I59" s="9">
        <v>11000</v>
      </c>
      <c r="J59" s="8">
        <v>2010</v>
      </c>
      <c r="K59" s="117"/>
      <c r="L59" s="8" t="s">
        <v>103</v>
      </c>
    </row>
    <row r="60" spans="1:12" ht="12.75">
      <c r="A60" s="86"/>
      <c r="B60" s="88"/>
      <c r="C60" s="8" t="s">
        <v>94</v>
      </c>
      <c r="D60" s="9">
        <v>10500</v>
      </c>
      <c r="E60" s="9"/>
      <c r="F60" s="9">
        <f t="shared" si="2"/>
        <v>10500</v>
      </c>
      <c r="G60" s="9">
        <v>3500</v>
      </c>
      <c r="H60" s="9">
        <v>3500</v>
      </c>
      <c r="I60" s="9">
        <v>3500</v>
      </c>
      <c r="J60" s="8">
        <v>2010</v>
      </c>
      <c r="K60" s="117"/>
      <c r="L60" s="8" t="s">
        <v>103</v>
      </c>
    </row>
    <row r="61" spans="1:12" ht="25.5">
      <c r="A61" s="6" t="s">
        <v>120</v>
      </c>
      <c r="B61" s="7" t="s">
        <v>121</v>
      </c>
      <c r="C61" s="8" t="s">
        <v>33</v>
      </c>
      <c r="D61" s="9">
        <v>2700</v>
      </c>
      <c r="E61" s="9"/>
      <c r="F61" s="9">
        <f t="shared" si="2"/>
        <v>2700</v>
      </c>
      <c r="G61" s="9">
        <v>900</v>
      </c>
      <c r="H61" s="9">
        <v>900</v>
      </c>
      <c r="I61" s="9">
        <v>900</v>
      </c>
      <c r="J61" s="8">
        <v>2010</v>
      </c>
      <c r="K61" s="117"/>
      <c r="L61" s="8" t="s">
        <v>103</v>
      </c>
    </row>
    <row r="62" spans="1:12" ht="25.5">
      <c r="A62" s="6" t="s">
        <v>122</v>
      </c>
      <c r="B62" s="7" t="s">
        <v>123</v>
      </c>
      <c r="C62" s="8" t="s">
        <v>33</v>
      </c>
      <c r="D62" s="9">
        <v>3000</v>
      </c>
      <c r="E62" s="9"/>
      <c r="F62" s="9">
        <f t="shared" si="2"/>
        <v>3000</v>
      </c>
      <c r="G62" s="9">
        <v>1000</v>
      </c>
      <c r="H62" s="9">
        <v>1000</v>
      </c>
      <c r="I62" s="9">
        <v>1000</v>
      </c>
      <c r="J62" s="8">
        <v>2010</v>
      </c>
      <c r="K62" s="118"/>
      <c r="L62" s="8" t="s">
        <v>103</v>
      </c>
    </row>
    <row r="63" spans="1:12" ht="12.75">
      <c r="A63" s="6"/>
      <c r="B63" s="10" t="s">
        <v>124</v>
      </c>
      <c r="C63" s="8"/>
      <c r="D63" s="11">
        <f aca="true" t="shared" si="3" ref="D63:I63">SUM(D51:D62)</f>
        <v>299600</v>
      </c>
      <c r="E63" s="11">
        <f t="shared" si="3"/>
        <v>0</v>
      </c>
      <c r="F63" s="11">
        <f t="shared" si="3"/>
        <v>299600</v>
      </c>
      <c r="G63" s="11">
        <f t="shared" si="3"/>
        <v>81800</v>
      </c>
      <c r="H63" s="11">
        <f t="shared" si="3"/>
        <v>109900</v>
      </c>
      <c r="I63" s="11">
        <f t="shared" si="3"/>
        <v>107900</v>
      </c>
      <c r="J63" s="8"/>
      <c r="K63" s="119" t="s">
        <v>125</v>
      </c>
      <c r="L63" s="21"/>
    </row>
    <row r="64" spans="1:12" ht="12.75">
      <c r="A64" s="6"/>
      <c r="B64" s="12" t="s">
        <v>93</v>
      </c>
      <c r="C64" s="7" t="s">
        <v>33</v>
      </c>
      <c r="D64" s="11">
        <f>DSUM(C50:I62,2,$C$550:$C$551)</f>
        <v>276600</v>
      </c>
      <c r="E64" s="11">
        <f>DSUM(C50:I62,3,$C$550:$C$551)</f>
        <v>0</v>
      </c>
      <c r="F64" s="11">
        <f>DSUM(C50:I62,4,$C$550:$C$551)</f>
        <v>276600</v>
      </c>
      <c r="G64" s="11">
        <f>DSUM(C50:I62,5,$C$550:$C$551)</f>
        <v>74800</v>
      </c>
      <c r="H64" s="11">
        <f>DSUM(C50:I62,6,$C$550:$C$551)</f>
        <v>101900</v>
      </c>
      <c r="I64" s="11">
        <f>DSUM(C50:I62,7,$C$550:$C$551)</f>
        <v>99900</v>
      </c>
      <c r="J64" s="8"/>
      <c r="K64" s="120"/>
      <c r="L64" s="21"/>
    </row>
    <row r="65" spans="1:12" ht="12.75">
      <c r="A65" s="6"/>
      <c r="B65" s="10"/>
      <c r="C65" s="7" t="s">
        <v>94</v>
      </c>
      <c r="D65" s="11">
        <f>DSUM(C50:I62,2,$D$550:$D$551)</f>
        <v>23000</v>
      </c>
      <c r="E65" s="11">
        <f>DSUM(C50:I62,3,$D$550:$D$551)</f>
        <v>0</v>
      </c>
      <c r="F65" s="11">
        <f>DSUM(C50:I62,4,$D$550:$D$551)</f>
        <v>23000</v>
      </c>
      <c r="G65" s="11">
        <f>DSUM(C50:I62,5,$D$550:$D$551)</f>
        <v>7000</v>
      </c>
      <c r="H65" s="11">
        <f>DSUM(C50:I62,6,$D$550:$D$551)</f>
        <v>8000</v>
      </c>
      <c r="I65" s="11">
        <f>DSUM(C50:I62,7,$D$550:$D$551)</f>
        <v>8000</v>
      </c>
      <c r="J65" s="8"/>
      <c r="K65" s="120"/>
      <c r="L65" s="21"/>
    </row>
    <row r="66" spans="1:12" ht="12.75">
      <c r="A66" s="6"/>
      <c r="B66" s="10"/>
      <c r="C66" s="7" t="s">
        <v>95</v>
      </c>
      <c r="D66" s="11">
        <f>DSUM(C50:I62,2,$F$550:$F$551)</f>
        <v>0</v>
      </c>
      <c r="E66" s="11">
        <f>DSUM(C50:I62,3,$F$550:$F$551)</f>
        <v>0</v>
      </c>
      <c r="F66" s="11">
        <f>DSUM(C50:I62,4,$F$550:$F$551)</f>
        <v>0</v>
      </c>
      <c r="G66" s="11">
        <f>DSUM(C50:I62,5,$F$550:$F$551)</f>
        <v>0</v>
      </c>
      <c r="H66" s="11">
        <f>DSUM(C50:I62,6,$F$550:$F$551)</f>
        <v>0</v>
      </c>
      <c r="I66" s="11">
        <f>DSUM(C50:I62,7,$F$550:$F$551)</f>
        <v>0</v>
      </c>
      <c r="J66" s="8"/>
      <c r="K66" s="120"/>
      <c r="L66" s="21"/>
    </row>
    <row r="67" spans="1:12" ht="19.5" customHeight="1">
      <c r="A67" s="6"/>
      <c r="B67" s="10"/>
      <c r="C67" s="7" t="s">
        <v>24</v>
      </c>
      <c r="D67" s="11">
        <f>DSUM(C50:I62,2,$E$550:$E$551)</f>
        <v>0</v>
      </c>
      <c r="E67" s="11">
        <f>DSUM(C50:I62,3,$E$550:$E$551)</f>
        <v>0</v>
      </c>
      <c r="F67" s="11">
        <f>DSUM(C50:I62,4,$E$550:$E$551)</f>
        <v>0</v>
      </c>
      <c r="G67" s="11">
        <f>DSUM(C50:I62,5,$E$550:$E$551)</f>
        <v>0</v>
      </c>
      <c r="H67" s="11">
        <f>DSUM(C50:I62,6,$E$550:$E$551)</f>
        <v>0</v>
      </c>
      <c r="I67" s="11">
        <f>DSUM(C50:I62,7,$E$550:$E$551)</f>
        <v>0</v>
      </c>
      <c r="J67" s="8"/>
      <c r="K67" s="121"/>
      <c r="L67" s="21"/>
    </row>
    <row r="68" spans="1:12" ht="12.75" hidden="1">
      <c r="A68" s="3" t="s">
        <v>126</v>
      </c>
      <c r="B68" s="4" t="s">
        <v>127</v>
      </c>
      <c r="C68" s="4"/>
      <c r="D68" s="13"/>
      <c r="E68" s="13"/>
      <c r="F68" s="13"/>
      <c r="G68" s="13"/>
      <c r="H68" s="13"/>
      <c r="I68" s="13"/>
      <c r="J68" s="4"/>
      <c r="K68" s="4"/>
      <c r="L68" s="4"/>
    </row>
    <row r="69" spans="1:12" ht="12.75" hidden="1">
      <c r="A69" s="6"/>
      <c r="B69" s="10" t="s">
        <v>128</v>
      </c>
      <c r="C69" s="8"/>
      <c r="D69" s="9"/>
      <c r="E69" s="9"/>
      <c r="F69" s="9"/>
      <c r="G69" s="9"/>
      <c r="H69" s="9"/>
      <c r="I69" s="9"/>
      <c r="J69" s="8"/>
      <c r="K69" s="8"/>
      <c r="L69" s="8"/>
    </row>
    <row r="70" spans="1:12" ht="12.75" hidden="1">
      <c r="A70" s="6"/>
      <c r="B70" s="12" t="s">
        <v>93</v>
      </c>
      <c r="C70" s="7" t="s">
        <v>33</v>
      </c>
      <c r="D70" s="11"/>
      <c r="E70" s="11"/>
      <c r="F70" s="11"/>
      <c r="G70" s="11"/>
      <c r="H70" s="11"/>
      <c r="I70" s="11"/>
      <c r="J70" s="8"/>
      <c r="K70" s="8"/>
      <c r="L70" s="8"/>
    </row>
    <row r="71" spans="1:12" ht="12.75" hidden="1">
      <c r="A71" s="6"/>
      <c r="B71" s="10"/>
      <c r="C71" s="7" t="s">
        <v>94</v>
      </c>
      <c r="D71" s="11"/>
      <c r="E71" s="11"/>
      <c r="F71" s="11"/>
      <c r="G71" s="11"/>
      <c r="H71" s="11"/>
      <c r="I71" s="11"/>
      <c r="J71" s="8"/>
      <c r="K71" s="8"/>
      <c r="L71" s="8"/>
    </row>
    <row r="72" spans="1:12" ht="12.75" hidden="1">
      <c r="A72" s="6"/>
      <c r="B72" s="10"/>
      <c r="C72" s="7" t="s">
        <v>95</v>
      </c>
      <c r="D72" s="11"/>
      <c r="E72" s="11"/>
      <c r="F72" s="11"/>
      <c r="G72" s="11"/>
      <c r="H72" s="11"/>
      <c r="I72" s="11"/>
      <c r="J72" s="8"/>
      <c r="K72" s="8"/>
      <c r="L72" s="8"/>
    </row>
    <row r="73" spans="1:12" ht="12.75" hidden="1">
      <c r="A73" s="6"/>
      <c r="B73" s="10"/>
      <c r="C73" s="7" t="s">
        <v>24</v>
      </c>
      <c r="D73" s="11"/>
      <c r="E73" s="11"/>
      <c r="F73" s="11"/>
      <c r="G73" s="11"/>
      <c r="H73" s="11"/>
      <c r="I73" s="11"/>
      <c r="J73" s="8"/>
      <c r="K73" s="8"/>
      <c r="L73" s="8"/>
    </row>
    <row r="74" spans="1:12" ht="25.5">
      <c r="A74" s="6"/>
      <c r="B74" s="10" t="s">
        <v>129</v>
      </c>
      <c r="C74" s="8"/>
      <c r="D74" s="11">
        <f aca="true" t="shared" si="4" ref="D74:I78">D69+D63+D45+D39</f>
        <v>6508660</v>
      </c>
      <c r="E74" s="11">
        <f t="shared" si="4"/>
        <v>780126</v>
      </c>
      <c r="F74" s="11">
        <f t="shared" si="4"/>
        <v>3830335</v>
      </c>
      <c r="G74" s="11">
        <f t="shared" si="4"/>
        <v>948837.5</v>
      </c>
      <c r="H74" s="11">
        <f t="shared" si="4"/>
        <v>1451157.5</v>
      </c>
      <c r="I74" s="11">
        <f t="shared" si="4"/>
        <v>1430340</v>
      </c>
      <c r="J74" s="8"/>
      <c r="K74" s="7"/>
      <c r="L74" s="8"/>
    </row>
    <row r="75" spans="1:12" ht="12.75">
      <c r="A75" s="6"/>
      <c r="B75" s="12" t="s">
        <v>93</v>
      </c>
      <c r="C75" s="7" t="s">
        <v>33</v>
      </c>
      <c r="D75" s="11">
        <f t="shared" si="4"/>
        <v>685400</v>
      </c>
      <c r="E75" s="11">
        <f t="shared" si="4"/>
        <v>0</v>
      </c>
      <c r="F75" s="11">
        <f t="shared" si="4"/>
        <v>685400</v>
      </c>
      <c r="G75" s="11">
        <f t="shared" si="4"/>
        <v>173925</v>
      </c>
      <c r="H75" s="11">
        <f t="shared" si="4"/>
        <v>298425</v>
      </c>
      <c r="I75" s="11">
        <f t="shared" si="4"/>
        <v>213050</v>
      </c>
      <c r="J75" s="8"/>
      <c r="K75" s="7"/>
      <c r="L75" s="8"/>
    </row>
    <row r="76" spans="1:12" ht="12.75">
      <c r="A76" s="6"/>
      <c r="B76" s="10"/>
      <c r="C76" s="7" t="s">
        <v>94</v>
      </c>
      <c r="D76" s="11">
        <f t="shared" si="4"/>
        <v>23000</v>
      </c>
      <c r="E76" s="11">
        <f t="shared" si="4"/>
        <v>0</v>
      </c>
      <c r="F76" s="11">
        <f t="shared" si="4"/>
        <v>23000</v>
      </c>
      <c r="G76" s="11">
        <f t="shared" si="4"/>
        <v>7000</v>
      </c>
      <c r="H76" s="11">
        <f t="shared" si="4"/>
        <v>8000</v>
      </c>
      <c r="I76" s="11">
        <f t="shared" si="4"/>
        <v>8000</v>
      </c>
      <c r="J76" s="8"/>
      <c r="K76" s="7"/>
      <c r="L76" s="8"/>
    </row>
    <row r="77" spans="1:12" ht="12.75">
      <c r="A77" s="6"/>
      <c r="B77" s="10"/>
      <c r="C77" s="7" t="s">
        <v>95</v>
      </c>
      <c r="D77" s="11">
        <f t="shared" si="4"/>
        <v>0</v>
      </c>
      <c r="E77" s="11">
        <f t="shared" si="4"/>
        <v>0</v>
      </c>
      <c r="F77" s="11">
        <f t="shared" si="4"/>
        <v>0</v>
      </c>
      <c r="G77" s="11">
        <f t="shared" si="4"/>
        <v>0</v>
      </c>
      <c r="H77" s="11">
        <f t="shared" si="4"/>
        <v>0</v>
      </c>
      <c r="I77" s="11">
        <f t="shared" si="4"/>
        <v>0</v>
      </c>
      <c r="J77" s="8"/>
      <c r="K77" s="7"/>
      <c r="L77" s="8"/>
    </row>
    <row r="78" spans="1:12" ht="12.75">
      <c r="A78" s="6"/>
      <c r="B78" s="10"/>
      <c r="C78" s="7" t="s">
        <v>24</v>
      </c>
      <c r="D78" s="11">
        <f t="shared" si="4"/>
        <v>5800260</v>
      </c>
      <c r="E78" s="11">
        <f t="shared" si="4"/>
        <v>780126</v>
      </c>
      <c r="F78" s="11">
        <f t="shared" si="4"/>
        <v>3121935</v>
      </c>
      <c r="G78" s="11">
        <f t="shared" si="4"/>
        <v>767912.5</v>
      </c>
      <c r="H78" s="11">
        <f t="shared" si="4"/>
        <v>1144732.5</v>
      </c>
      <c r="I78" s="11">
        <f t="shared" si="4"/>
        <v>1209290</v>
      </c>
      <c r="J78" s="8"/>
      <c r="K78" s="7"/>
      <c r="L78" s="8"/>
    </row>
    <row r="79" spans="1:11" ht="15">
      <c r="A79" s="96" t="s">
        <v>130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1:12" ht="12.75">
      <c r="A80" s="3" t="s">
        <v>19</v>
      </c>
      <c r="B80" s="4" t="s">
        <v>20</v>
      </c>
      <c r="C80" s="5" t="s">
        <v>21</v>
      </c>
      <c r="D80" s="4"/>
      <c r="E80" s="4"/>
      <c r="F80" s="4"/>
      <c r="G80" s="4"/>
      <c r="H80" s="4"/>
      <c r="I80" s="4"/>
      <c r="J80" s="4"/>
      <c r="K80" s="4"/>
      <c r="L80" s="4"/>
    </row>
    <row r="81" spans="1:12" ht="25.5">
      <c r="A81" s="6" t="s">
        <v>22</v>
      </c>
      <c r="B81" s="7" t="s">
        <v>438</v>
      </c>
      <c r="C81" s="8" t="s">
        <v>33</v>
      </c>
      <c r="D81" s="9">
        <v>120000</v>
      </c>
      <c r="E81" s="9">
        <v>0</v>
      </c>
      <c r="F81" s="9">
        <f>G81+H81+I81</f>
        <v>1500</v>
      </c>
      <c r="G81" s="9">
        <v>0</v>
      </c>
      <c r="H81" s="9">
        <v>0</v>
      </c>
      <c r="I81" s="9">
        <v>1500</v>
      </c>
      <c r="J81" s="8">
        <v>2012</v>
      </c>
      <c r="K81" s="76" t="s">
        <v>131</v>
      </c>
      <c r="L81" s="8" t="s">
        <v>26</v>
      </c>
    </row>
    <row r="82" spans="1:12" ht="24" customHeight="1">
      <c r="A82" s="6" t="s">
        <v>27</v>
      </c>
      <c r="B82" s="7" t="s">
        <v>437</v>
      </c>
      <c r="C82" s="8" t="s">
        <v>33</v>
      </c>
      <c r="D82" s="9">
        <v>115000</v>
      </c>
      <c r="E82" s="9">
        <v>48000</v>
      </c>
      <c r="F82" s="9">
        <f>G82+H82+I82</f>
        <v>67000</v>
      </c>
      <c r="G82" s="9">
        <v>67000</v>
      </c>
      <c r="H82" s="9">
        <v>0</v>
      </c>
      <c r="I82" s="9">
        <v>0</v>
      </c>
      <c r="J82" s="8">
        <v>2008</v>
      </c>
      <c r="K82" s="78"/>
      <c r="L82" s="8" t="s">
        <v>26</v>
      </c>
    </row>
    <row r="83" spans="1:12" ht="12.75">
      <c r="A83" s="6" t="s">
        <v>29</v>
      </c>
      <c r="B83" s="7" t="s">
        <v>132</v>
      </c>
      <c r="C83" s="8" t="s">
        <v>24</v>
      </c>
      <c r="D83" s="9">
        <v>46800</v>
      </c>
      <c r="E83" s="9">
        <v>0</v>
      </c>
      <c r="F83" s="9">
        <f>G83+H83+I83</f>
        <v>46800</v>
      </c>
      <c r="G83" s="9">
        <v>20000</v>
      </c>
      <c r="H83" s="9">
        <v>26800</v>
      </c>
      <c r="I83" s="9">
        <v>0</v>
      </c>
      <c r="J83" s="8">
        <v>2009</v>
      </c>
      <c r="K83" s="127" t="s">
        <v>133</v>
      </c>
      <c r="L83" s="8" t="s">
        <v>26</v>
      </c>
    </row>
    <row r="84" spans="1:12" ht="39" customHeight="1">
      <c r="A84" s="6" t="s">
        <v>31</v>
      </c>
      <c r="B84" s="7" t="s">
        <v>134</v>
      </c>
      <c r="C84" s="8" t="s">
        <v>33</v>
      </c>
      <c r="D84" s="9">
        <v>2000</v>
      </c>
      <c r="E84" s="9">
        <v>0</v>
      </c>
      <c r="F84" s="9">
        <f>G84+H84+I84</f>
        <v>2000</v>
      </c>
      <c r="G84" s="9">
        <v>0</v>
      </c>
      <c r="H84" s="9">
        <v>0</v>
      </c>
      <c r="I84" s="9">
        <v>2000</v>
      </c>
      <c r="J84" s="8">
        <v>2010</v>
      </c>
      <c r="K84" s="127"/>
      <c r="L84" s="8" t="s">
        <v>26</v>
      </c>
    </row>
    <row r="85" spans="1:12" ht="12.75">
      <c r="A85" s="6"/>
      <c r="B85" s="10" t="s">
        <v>135</v>
      </c>
      <c r="C85" s="8"/>
      <c r="D85" s="11">
        <f aca="true" t="shared" si="5" ref="D85:I85">SUM(D81:D84)</f>
        <v>283800</v>
      </c>
      <c r="E85" s="11">
        <f t="shared" si="5"/>
        <v>48000</v>
      </c>
      <c r="F85" s="11">
        <f t="shared" si="5"/>
        <v>117300</v>
      </c>
      <c r="G85" s="11">
        <f t="shared" si="5"/>
        <v>87000</v>
      </c>
      <c r="H85" s="11">
        <f t="shared" si="5"/>
        <v>26800</v>
      </c>
      <c r="I85" s="11">
        <f t="shared" si="5"/>
        <v>3500</v>
      </c>
      <c r="J85" s="8"/>
      <c r="K85" s="21"/>
      <c r="L85" s="8"/>
    </row>
    <row r="86" spans="1:12" ht="12.75">
      <c r="A86" s="6"/>
      <c r="B86" s="12" t="s">
        <v>93</v>
      </c>
      <c r="C86" s="7" t="s">
        <v>33</v>
      </c>
      <c r="D86" s="11">
        <f>DSUM(C80:I84,2,$C$550:$C$551)</f>
        <v>237000</v>
      </c>
      <c r="E86" s="11">
        <f>DSUM(C80:I84,3,$C$550:$C$551)</f>
        <v>48000</v>
      </c>
      <c r="F86" s="11">
        <f>DSUM(C80:I84,4,$C$550:$C$551)</f>
        <v>70500</v>
      </c>
      <c r="G86" s="11">
        <f>DSUM(C80:I84,5,$C$550:$C$551)</f>
        <v>67000</v>
      </c>
      <c r="H86" s="11">
        <f>DSUM(C80:I84,6,$C$550:$C$551)</f>
        <v>0</v>
      </c>
      <c r="I86" s="11">
        <f>DSUM(C80:I84,7,$C$550:$C$551)</f>
        <v>3500</v>
      </c>
      <c r="J86" s="8"/>
      <c r="K86" s="22"/>
      <c r="L86" s="8"/>
    </row>
    <row r="87" spans="1:12" ht="12.75">
      <c r="A87" s="6"/>
      <c r="B87" s="10"/>
      <c r="C87" s="7" t="s">
        <v>94</v>
      </c>
      <c r="D87" s="11">
        <f>DSUM(C80:I84,2,$D$550:$D$551)</f>
        <v>0</v>
      </c>
      <c r="E87" s="11">
        <f>DSUM(C80:I84,3,$D$550:$D$551)</f>
        <v>0</v>
      </c>
      <c r="F87" s="11">
        <f>DSUM(C80:I84,4,$D$550:$D$551)</f>
        <v>0</v>
      </c>
      <c r="G87" s="11">
        <f>DSUM(C80:I84,5,$D$550:$D$551)</f>
        <v>0</v>
      </c>
      <c r="H87" s="11">
        <f>DSUM(C80:I84,6,$D$550:$D$551)</f>
        <v>0</v>
      </c>
      <c r="I87" s="11">
        <f>DSUM(C80:I84,7,$D$550:$D$551)</f>
        <v>0</v>
      </c>
      <c r="J87" s="8"/>
      <c r="K87" s="7"/>
      <c r="L87" s="8"/>
    </row>
    <row r="88" spans="1:12" ht="12.75">
      <c r="A88" s="6"/>
      <c r="B88" s="10"/>
      <c r="C88" s="7" t="s">
        <v>95</v>
      </c>
      <c r="D88" s="11">
        <f>DSUM(C80:I84,2,$F$550:$F$551)</f>
        <v>0</v>
      </c>
      <c r="E88" s="11">
        <f>DSUM(C80:I84,3,$F$550:$F$551)</f>
        <v>0</v>
      </c>
      <c r="F88" s="11">
        <f>DSUM(C80:I84,4,$F$550:$F$551)</f>
        <v>0</v>
      </c>
      <c r="G88" s="11">
        <f>DSUM(C80:I84,5,$F$550:$F$551)</f>
        <v>0</v>
      </c>
      <c r="H88" s="11">
        <f>DSUM(C80:I84,6,$F$550:$F$551)</f>
        <v>0</v>
      </c>
      <c r="I88" s="11">
        <f>DSUM(C80:I84,7,$F$550:$F$551)</f>
        <v>0</v>
      </c>
      <c r="J88" s="8"/>
      <c r="K88" s="7"/>
      <c r="L88" s="8"/>
    </row>
    <row r="89" spans="1:12" ht="12.75">
      <c r="A89" s="6"/>
      <c r="B89" s="10"/>
      <c r="C89" s="7" t="s">
        <v>24</v>
      </c>
      <c r="D89" s="11">
        <f>DSUM(C80:I84,2,$E$550:$E$551)</f>
        <v>46800</v>
      </c>
      <c r="E89" s="11">
        <f>DSUM(C80:I84,3,$E$550:$E$551)</f>
        <v>0</v>
      </c>
      <c r="F89" s="11">
        <f>DSUM(C80:I84,4,$E$550:$E$551)</f>
        <v>46800</v>
      </c>
      <c r="G89" s="11">
        <f>DSUM(C80:I84,5,$E$550:$E$551)</f>
        <v>20000</v>
      </c>
      <c r="H89" s="11">
        <f>DSUM(C80:I84,6,$E$550:$E$551)</f>
        <v>26800</v>
      </c>
      <c r="I89" s="11">
        <f>DSUM(C80:I84,7,$E$550:$E$551)</f>
        <v>0</v>
      </c>
      <c r="J89" s="8"/>
      <c r="K89" s="7"/>
      <c r="L89" s="8"/>
    </row>
    <row r="90" spans="1:12" ht="12.75">
      <c r="A90" s="3" t="s">
        <v>96</v>
      </c>
      <c r="B90" s="4" t="s">
        <v>97</v>
      </c>
      <c r="C90" s="5" t="s">
        <v>21</v>
      </c>
      <c r="D90" s="13"/>
      <c r="E90" s="13"/>
      <c r="F90" s="13"/>
      <c r="G90" s="13"/>
      <c r="H90" s="13"/>
      <c r="I90" s="13"/>
      <c r="J90" s="4"/>
      <c r="K90" s="4"/>
      <c r="L90" s="4"/>
    </row>
    <row r="91" spans="1:12" ht="12.75">
      <c r="A91" s="6" t="s">
        <v>136</v>
      </c>
      <c r="B91" s="7" t="s">
        <v>137</v>
      </c>
      <c r="C91" s="8" t="s">
        <v>33</v>
      </c>
      <c r="D91" s="9">
        <v>51000</v>
      </c>
      <c r="E91" s="9">
        <v>0</v>
      </c>
      <c r="F91" s="9">
        <f>G91+H91+I91</f>
        <v>28000</v>
      </c>
      <c r="G91" s="9">
        <v>0</v>
      </c>
      <c r="H91" s="9">
        <v>0</v>
      </c>
      <c r="I91" s="9">
        <v>28000</v>
      </c>
      <c r="J91" s="8">
        <v>2010</v>
      </c>
      <c r="K91" s="76" t="s">
        <v>138</v>
      </c>
      <c r="L91" s="8" t="s">
        <v>26</v>
      </c>
    </row>
    <row r="92" spans="1:12" s="20" customFormat="1" ht="12.75">
      <c r="A92" s="89" t="s">
        <v>139</v>
      </c>
      <c r="B92" s="92" t="s">
        <v>140</v>
      </c>
      <c r="C92" s="23" t="s">
        <v>33</v>
      </c>
      <c r="D92" s="19">
        <v>227000</v>
      </c>
      <c r="E92" s="19">
        <v>8000</v>
      </c>
      <c r="F92" s="19">
        <f>G92+H92+I92</f>
        <v>219000</v>
      </c>
      <c r="G92" s="19">
        <f>25000+10000</f>
        <v>35000</v>
      </c>
      <c r="H92" s="19">
        <f>30000+30000+15000+10000+44000</f>
        <v>129000</v>
      </c>
      <c r="I92" s="19">
        <f>35000+10000+10000</f>
        <v>55000</v>
      </c>
      <c r="J92" s="18">
        <v>2010</v>
      </c>
      <c r="K92" s="77"/>
      <c r="L92" s="18" t="s">
        <v>26</v>
      </c>
    </row>
    <row r="93" spans="1:12" s="20" customFormat="1" ht="12.75">
      <c r="A93" s="90"/>
      <c r="B93" s="93"/>
      <c r="C93" s="23" t="s">
        <v>94</v>
      </c>
      <c r="D93" s="19">
        <v>98600</v>
      </c>
      <c r="E93" s="19">
        <v>8200</v>
      </c>
      <c r="F93" s="19">
        <f>G93+H93+I93</f>
        <v>90400</v>
      </c>
      <c r="G93" s="19">
        <f>7000+600+800+10000</f>
        <v>18400</v>
      </c>
      <c r="H93" s="19">
        <f>25000+10000</f>
        <v>35000</v>
      </c>
      <c r="I93" s="19">
        <f>22000+15000</f>
        <v>37000</v>
      </c>
      <c r="J93" s="18">
        <v>2010</v>
      </c>
      <c r="K93" s="77"/>
      <c r="L93" s="18" t="s">
        <v>26</v>
      </c>
    </row>
    <row r="94" spans="1:12" s="20" customFormat="1" ht="12.75">
      <c r="A94" s="90"/>
      <c r="B94" s="93"/>
      <c r="C94" s="23" t="s">
        <v>95</v>
      </c>
      <c r="D94" s="19">
        <v>22000</v>
      </c>
      <c r="E94" s="19">
        <v>0</v>
      </c>
      <c r="F94" s="19">
        <f>G94+H94+I94</f>
        <v>22000</v>
      </c>
      <c r="G94" s="19">
        <v>0</v>
      </c>
      <c r="H94" s="19">
        <v>0</v>
      </c>
      <c r="I94" s="19">
        <f>22000</f>
        <v>22000</v>
      </c>
      <c r="J94" s="18">
        <v>2010</v>
      </c>
      <c r="K94" s="77"/>
      <c r="L94" s="18" t="s">
        <v>26</v>
      </c>
    </row>
    <row r="95" spans="1:12" s="20" customFormat="1" ht="12.75">
      <c r="A95" s="91"/>
      <c r="B95" s="94"/>
      <c r="C95" s="23" t="s">
        <v>24</v>
      </c>
      <c r="D95" s="19">
        <v>20000</v>
      </c>
      <c r="E95" s="19">
        <v>0</v>
      </c>
      <c r="F95" s="19">
        <f>G95+H95+I95</f>
        <v>20000</v>
      </c>
      <c r="G95" s="19">
        <v>0</v>
      </c>
      <c r="H95" s="19">
        <v>20000</v>
      </c>
      <c r="I95" s="19">
        <v>0</v>
      </c>
      <c r="J95" s="18">
        <v>2009</v>
      </c>
      <c r="K95" s="78"/>
      <c r="L95" s="18" t="s">
        <v>26</v>
      </c>
    </row>
    <row r="96" spans="1:12" ht="12.75">
      <c r="A96" s="6"/>
      <c r="B96" s="10" t="s">
        <v>141</v>
      </c>
      <c r="C96" s="8"/>
      <c r="D96" s="24">
        <f aca="true" t="shared" si="6" ref="D96:I96">SUM(D91:D95)</f>
        <v>418600</v>
      </c>
      <c r="E96" s="24">
        <f t="shared" si="6"/>
        <v>16200</v>
      </c>
      <c r="F96" s="24">
        <f t="shared" si="6"/>
        <v>379400</v>
      </c>
      <c r="G96" s="24">
        <f t="shared" si="6"/>
        <v>53400</v>
      </c>
      <c r="H96" s="24">
        <f t="shared" si="6"/>
        <v>184000</v>
      </c>
      <c r="I96" s="24">
        <f t="shared" si="6"/>
        <v>142000</v>
      </c>
      <c r="J96" s="8"/>
      <c r="K96" s="25"/>
      <c r="L96" s="8"/>
    </row>
    <row r="97" spans="1:12" ht="12.75">
      <c r="A97" s="6"/>
      <c r="B97" s="12" t="s">
        <v>93</v>
      </c>
      <c r="C97" s="7" t="s">
        <v>33</v>
      </c>
      <c r="D97" s="24">
        <f>DSUM(C90:I95,2,$C$550:$C$551)</f>
        <v>278000</v>
      </c>
      <c r="E97" s="24">
        <f>DSUM(C90:I95,3,$C$550:$C$551)</f>
        <v>8000</v>
      </c>
      <c r="F97" s="24">
        <f>DSUM(C90:I95,4,$C$550:$C$551)</f>
        <v>247000</v>
      </c>
      <c r="G97" s="24">
        <f>DSUM(C90:I95,5,$C$550:$C$551)</f>
        <v>35000</v>
      </c>
      <c r="H97" s="24">
        <f>DSUM(C90:I95,6,$C$550:$C$551)</f>
        <v>129000</v>
      </c>
      <c r="I97" s="24">
        <f>DSUM(C90:I95,7,$C$550:$C$551)</f>
        <v>83000</v>
      </c>
      <c r="J97" s="8"/>
      <c r="K97" s="25"/>
      <c r="L97" s="8"/>
    </row>
    <row r="98" spans="1:12" ht="12.75">
      <c r="A98" s="6"/>
      <c r="B98" s="10"/>
      <c r="C98" s="7" t="s">
        <v>94</v>
      </c>
      <c r="D98" s="24">
        <f>DSUM(C90:I95,2,$D$550:$D$551)</f>
        <v>98600</v>
      </c>
      <c r="E98" s="24">
        <f>DSUM(C90:I95,3,$D$550:$D$551)</f>
        <v>8200</v>
      </c>
      <c r="F98" s="24">
        <f>DSUM(C90:I95,4,$D$550:$D$551)</f>
        <v>90400</v>
      </c>
      <c r="G98" s="24">
        <f>DSUM(C90:I95,5,$D$550:$D$551)</f>
        <v>18400</v>
      </c>
      <c r="H98" s="24">
        <f>DSUM(C90:I95,6,$D$550:$D$551)</f>
        <v>35000</v>
      </c>
      <c r="I98" s="24">
        <f>DSUM(C90:I95,7,$D$550:$D$551)</f>
        <v>37000</v>
      </c>
      <c r="J98" s="8"/>
      <c r="K98" s="25"/>
      <c r="L98" s="8"/>
    </row>
    <row r="99" spans="1:12" ht="12.75">
      <c r="A99" s="6"/>
      <c r="B99" s="10"/>
      <c r="C99" s="7" t="s">
        <v>95</v>
      </c>
      <c r="D99" s="11">
        <f>DSUM(C90:I95,2,$F$550:$F$551)</f>
        <v>22000</v>
      </c>
      <c r="E99" s="11">
        <f>DSUM(C90:I95,3,$F$550:$F$551)</f>
        <v>0</v>
      </c>
      <c r="F99" s="11">
        <f>DSUM(C90:I95,4,$F$550:$F$551)</f>
        <v>22000</v>
      </c>
      <c r="G99" s="11">
        <f>DSUM(C90:I95,5,$F$550:$F$551)</f>
        <v>0</v>
      </c>
      <c r="H99" s="11">
        <f>DSUM(C90:I95,6,$F$550:$F$551)</f>
        <v>0</v>
      </c>
      <c r="I99" s="11">
        <f>DSUM(C90:I95,7,$F$550:$F$551)</f>
        <v>22000</v>
      </c>
      <c r="J99" s="8"/>
      <c r="K99" s="25"/>
      <c r="L99" s="8"/>
    </row>
    <row r="100" spans="1:12" ht="12.75">
      <c r="A100" s="6"/>
      <c r="B100" s="10"/>
      <c r="C100" s="7" t="s">
        <v>24</v>
      </c>
      <c r="D100" s="24">
        <f>DSUM(C90:I95,2,$E$550:$E$551)</f>
        <v>20000</v>
      </c>
      <c r="E100" s="24">
        <f>DSUM(C90:I95,3,$E$550:$E$551)</f>
        <v>0</v>
      </c>
      <c r="F100" s="24">
        <f>DSUM(C90:I95,4,$E$550:$E$551)</f>
        <v>20000</v>
      </c>
      <c r="G100" s="24">
        <f>DSUM(C90:I95,5,$E$550:$E$551)</f>
        <v>0</v>
      </c>
      <c r="H100" s="24">
        <f>DSUM(C90:I95,6,$E$550:$E$551)</f>
        <v>20000</v>
      </c>
      <c r="I100" s="24">
        <f>DSUM(C90:I95,7,$E$550:$E$551)</f>
        <v>0</v>
      </c>
      <c r="J100" s="8"/>
      <c r="K100" s="25"/>
      <c r="L100" s="8"/>
    </row>
    <row r="101" spans="1:12" ht="12.75">
      <c r="A101" s="3" t="s">
        <v>99</v>
      </c>
      <c r="B101" s="4" t="s">
        <v>100</v>
      </c>
      <c r="C101" s="5" t="s">
        <v>21</v>
      </c>
      <c r="D101" s="13"/>
      <c r="E101" s="13"/>
      <c r="F101" s="13"/>
      <c r="G101" s="13"/>
      <c r="H101" s="13"/>
      <c r="I101" s="13"/>
      <c r="J101" s="4"/>
      <c r="K101" s="4"/>
      <c r="L101" s="4"/>
    </row>
    <row r="102" spans="1:12" s="20" customFormat="1" ht="25.5">
      <c r="A102" s="26" t="s">
        <v>101</v>
      </c>
      <c r="B102" s="27" t="s">
        <v>142</v>
      </c>
      <c r="C102" s="18" t="s">
        <v>33</v>
      </c>
      <c r="D102" s="19">
        <v>8500</v>
      </c>
      <c r="E102" s="19">
        <v>0</v>
      </c>
      <c r="F102" s="19">
        <f aca="true" t="shared" si="7" ref="F102:F117">G102+H102+I102</f>
        <v>8500</v>
      </c>
      <c r="G102" s="19">
        <v>8500</v>
      </c>
      <c r="H102" s="19">
        <v>0</v>
      </c>
      <c r="I102" s="19">
        <v>0</v>
      </c>
      <c r="J102" s="18">
        <v>2008</v>
      </c>
      <c r="K102" s="79" t="s">
        <v>125</v>
      </c>
      <c r="L102" s="18" t="s">
        <v>143</v>
      </c>
    </row>
    <row r="103" spans="1:12" s="20" customFormat="1" ht="25.5">
      <c r="A103" s="26" t="s">
        <v>104</v>
      </c>
      <c r="B103" s="27" t="s">
        <v>144</v>
      </c>
      <c r="C103" s="18" t="s">
        <v>33</v>
      </c>
      <c r="D103" s="19">
        <v>17400</v>
      </c>
      <c r="E103" s="19">
        <v>0</v>
      </c>
      <c r="F103" s="19">
        <f t="shared" si="7"/>
        <v>17400</v>
      </c>
      <c r="G103" s="19">
        <v>1000</v>
      </c>
      <c r="H103" s="19">
        <v>16400</v>
      </c>
      <c r="I103" s="19">
        <v>0</v>
      </c>
      <c r="J103" s="18">
        <v>2009</v>
      </c>
      <c r="K103" s="80"/>
      <c r="L103" s="18" t="s">
        <v>143</v>
      </c>
    </row>
    <row r="104" spans="1:12" s="20" customFormat="1" ht="25.5">
      <c r="A104" s="26" t="s">
        <v>106</v>
      </c>
      <c r="B104" s="27" t="s">
        <v>145</v>
      </c>
      <c r="C104" s="18" t="s">
        <v>33</v>
      </c>
      <c r="D104" s="19">
        <v>3000</v>
      </c>
      <c r="E104" s="19">
        <v>0</v>
      </c>
      <c r="F104" s="19">
        <f t="shared" si="7"/>
        <v>3000</v>
      </c>
      <c r="G104" s="19">
        <v>3000</v>
      </c>
      <c r="H104" s="19">
        <v>0</v>
      </c>
      <c r="I104" s="19">
        <v>0</v>
      </c>
      <c r="J104" s="18">
        <v>2008</v>
      </c>
      <c r="K104" s="80"/>
      <c r="L104" s="18" t="s">
        <v>143</v>
      </c>
    </row>
    <row r="105" spans="1:12" s="20" customFormat="1" ht="25.5">
      <c r="A105" s="26" t="s">
        <v>108</v>
      </c>
      <c r="B105" s="27" t="s">
        <v>146</v>
      </c>
      <c r="C105" s="18" t="s">
        <v>33</v>
      </c>
      <c r="D105" s="19">
        <v>18630</v>
      </c>
      <c r="E105" s="19">
        <v>0</v>
      </c>
      <c r="F105" s="19">
        <f t="shared" si="7"/>
        <v>18630</v>
      </c>
      <c r="G105" s="19">
        <v>0</v>
      </c>
      <c r="H105" s="19">
        <v>1000</v>
      </c>
      <c r="I105" s="19">
        <v>17630</v>
      </c>
      <c r="J105" s="18">
        <v>2010</v>
      </c>
      <c r="K105" s="80"/>
      <c r="L105" s="18" t="s">
        <v>143</v>
      </c>
    </row>
    <row r="106" spans="1:12" s="20" customFormat="1" ht="25.5">
      <c r="A106" s="26" t="s">
        <v>110</v>
      </c>
      <c r="B106" s="27" t="s">
        <v>147</v>
      </c>
      <c r="C106" s="18" t="s">
        <v>33</v>
      </c>
      <c r="D106" s="19">
        <v>20720</v>
      </c>
      <c r="E106" s="19">
        <v>1000</v>
      </c>
      <c r="F106" s="19">
        <f t="shared" si="7"/>
        <v>19720</v>
      </c>
      <c r="G106" s="19">
        <v>19720</v>
      </c>
      <c r="H106" s="19">
        <v>0</v>
      </c>
      <c r="I106" s="19">
        <v>0</v>
      </c>
      <c r="J106" s="18">
        <v>2008</v>
      </c>
      <c r="K106" s="80"/>
      <c r="L106" s="18" t="s">
        <v>143</v>
      </c>
    </row>
    <row r="107" spans="1:12" s="20" customFormat="1" ht="25.5" customHeight="1" hidden="1">
      <c r="A107" s="26" t="s">
        <v>112</v>
      </c>
      <c r="B107" s="27" t="s">
        <v>148</v>
      </c>
      <c r="C107" s="18" t="s">
        <v>33</v>
      </c>
      <c r="D107" s="19"/>
      <c r="E107" s="19">
        <v>0</v>
      </c>
      <c r="F107" s="19">
        <f t="shared" si="7"/>
        <v>0</v>
      </c>
      <c r="G107" s="19"/>
      <c r="H107" s="19">
        <v>0</v>
      </c>
      <c r="I107" s="19">
        <v>0</v>
      </c>
      <c r="J107" s="18">
        <v>2008</v>
      </c>
      <c r="K107" s="80"/>
      <c r="L107" s="18" t="s">
        <v>143</v>
      </c>
    </row>
    <row r="108" spans="1:12" s="20" customFormat="1" ht="38.25" customHeight="1" hidden="1">
      <c r="A108" s="26" t="s">
        <v>114</v>
      </c>
      <c r="B108" s="27" t="s">
        <v>149</v>
      </c>
      <c r="C108" s="18" t="s">
        <v>33</v>
      </c>
      <c r="D108" s="19"/>
      <c r="E108" s="19">
        <v>0</v>
      </c>
      <c r="F108" s="19">
        <f t="shared" si="7"/>
        <v>0</v>
      </c>
      <c r="G108" s="19">
        <v>0</v>
      </c>
      <c r="H108" s="19"/>
      <c r="I108" s="19">
        <v>0</v>
      </c>
      <c r="J108" s="18">
        <v>2009</v>
      </c>
      <c r="K108" s="80"/>
      <c r="L108" s="18" t="s">
        <v>143</v>
      </c>
    </row>
    <row r="109" spans="1:12" s="20" customFormat="1" ht="25.5" customHeight="1" hidden="1">
      <c r="A109" s="26" t="s">
        <v>116</v>
      </c>
      <c r="B109" s="27" t="s">
        <v>150</v>
      </c>
      <c r="C109" s="18" t="s">
        <v>33</v>
      </c>
      <c r="D109" s="19"/>
      <c r="E109" s="19">
        <v>0</v>
      </c>
      <c r="F109" s="19">
        <f t="shared" si="7"/>
        <v>0</v>
      </c>
      <c r="G109" s="19">
        <v>0</v>
      </c>
      <c r="H109" s="19"/>
      <c r="I109" s="19">
        <v>0</v>
      </c>
      <c r="J109" s="18">
        <v>2009</v>
      </c>
      <c r="K109" s="80"/>
      <c r="L109" s="18" t="s">
        <v>143</v>
      </c>
    </row>
    <row r="110" spans="1:12" s="20" customFormat="1" ht="25.5">
      <c r="A110" s="26" t="s">
        <v>112</v>
      </c>
      <c r="B110" s="27" t="s">
        <v>151</v>
      </c>
      <c r="C110" s="18" t="s">
        <v>33</v>
      </c>
      <c r="D110" s="19">
        <v>2200</v>
      </c>
      <c r="E110" s="19">
        <v>0</v>
      </c>
      <c r="F110" s="19">
        <f t="shared" si="7"/>
        <v>2200</v>
      </c>
      <c r="G110" s="19">
        <v>0</v>
      </c>
      <c r="H110" s="19">
        <v>200</v>
      </c>
      <c r="I110" s="19">
        <v>2000</v>
      </c>
      <c r="J110" s="18">
        <v>2010</v>
      </c>
      <c r="K110" s="80"/>
      <c r="L110" s="18" t="s">
        <v>143</v>
      </c>
    </row>
    <row r="111" spans="1:12" s="20" customFormat="1" ht="25.5">
      <c r="A111" s="26" t="s">
        <v>114</v>
      </c>
      <c r="B111" s="27" t="s">
        <v>152</v>
      </c>
      <c r="C111" s="18" t="s">
        <v>33</v>
      </c>
      <c r="D111" s="19">
        <v>37490</v>
      </c>
      <c r="E111" s="19">
        <v>0</v>
      </c>
      <c r="F111" s="19">
        <f t="shared" si="7"/>
        <v>37490</v>
      </c>
      <c r="G111" s="19">
        <v>1000</v>
      </c>
      <c r="H111" s="19">
        <v>36490</v>
      </c>
      <c r="I111" s="19">
        <v>0</v>
      </c>
      <c r="J111" s="18">
        <v>2009</v>
      </c>
      <c r="K111" s="80"/>
      <c r="L111" s="18" t="s">
        <v>143</v>
      </c>
    </row>
    <row r="112" spans="1:12" s="20" customFormat="1" ht="25.5">
      <c r="A112" s="26" t="s">
        <v>116</v>
      </c>
      <c r="B112" s="27" t="s">
        <v>153</v>
      </c>
      <c r="C112" s="18" t="s">
        <v>33</v>
      </c>
      <c r="D112" s="19">
        <v>18630</v>
      </c>
      <c r="E112" s="19">
        <v>0</v>
      </c>
      <c r="F112" s="19">
        <f t="shared" si="7"/>
        <v>18630</v>
      </c>
      <c r="G112" s="19">
        <v>0</v>
      </c>
      <c r="H112" s="19">
        <v>1000</v>
      </c>
      <c r="I112" s="19">
        <v>17630</v>
      </c>
      <c r="J112" s="18">
        <v>2010</v>
      </c>
      <c r="K112" s="81"/>
      <c r="L112" s="18" t="s">
        <v>143</v>
      </c>
    </row>
    <row r="113" spans="1:12" s="20" customFormat="1" ht="25.5">
      <c r="A113" s="26" t="s">
        <v>118</v>
      </c>
      <c r="B113" s="27" t="s">
        <v>154</v>
      </c>
      <c r="C113" s="18" t="s">
        <v>33</v>
      </c>
      <c r="D113" s="19">
        <v>16000</v>
      </c>
      <c r="E113" s="19">
        <v>0</v>
      </c>
      <c r="F113" s="19">
        <f t="shared" si="7"/>
        <v>16000</v>
      </c>
      <c r="G113" s="19">
        <v>16000</v>
      </c>
      <c r="H113" s="19">
        <v>0</v>
      </c>
      <c r="I113" s="19">
        <v>0</v>
      </c>
      <c r="J113" s="18">
        <v>2008</v>
      </c>
      <c r="K113" s="79" t="s">
        <v>155</v>
      </c>
      <c r="L113" s="18"/>
    </row>
    <row r="114" spans="1:12" s="20" customFormat="1" ht="25.5">
      <c r="A114" s="26" t="s">
        <v>120</v>
      </c>
      <c r="B114" s="23" t="s">
        <v>156</v>
      </c>
      <c r="C114" s="18" t="s">
        <v>33</v>
      </c>
      <c r="D114" s="28">
        <v>17200</v>
      </c>
      <c r="E114" s="19">
        <v>0</v>
      </c>
      <c r="F114" s="19">
        <f t="shared" si="7"/>
        <v>17200</v>
      </c>
      <c r="G114" s="19">
        <v>1200</v>
      </c>
      <c r="H114" s="19">
        <v>16000</v>
      </c>
      <c r="I114" s="19">
        <v>0</v>
      </c>
      <c r="J114" s="18">
        <v>2009</v>
      </c>
      <c r="K114" s="80"/>
      <c r="L114" s="18"/>
    </row>
    <row r="115" spans="1:12" s="20" customFormat="1" ht="25.5">
      <c r="A115" s="26" t="s">
        <v>122</v>
      </c>
      <c r="B115" s="23" t="s">
        <v>157</v>
      </c>
      <c r="C115" s="18" t="s">
        <v>33</v>
      </c>
      <c r="D115" s="19">
        <v>18300</v>
      </c>
      <c r="E115" s="19">
        <v>0</v>
      </c>
      <c r="F115" s="19">
        <f t="shared" si="7"/>
        <v>18300</v>
      </c>
      <c r="G115" s="19">
        <v>0</v>
      </c>
      <c r="H115" s="19">
        <v>1300</v>
      </c>
      <c r="I115" s="19">
        <v>17000</v>
      </c>
      <c r="J115" s="18">
        <v>2010</v>
      </c>
      <c r="K115" s="81"/>
      <c r="L115" s="18"/>
    </row>
    <row r="116" spans="1:12" s="20" customFormat="1" ht="12.75">
      <c r="A116" s="26" t="s">
        <v>158</v>
      </c>
      <c r="B116" s="23" t="s">
        <v>159</v>
      </c>
      <c r="C116" s="18" t="s">
        <v>33</v>
      </c>
      <c r="D116" s="19">
        <v>80850</v>
      </c>
      <c r="E116" s="19">
        <v>850</v>
      </c>
      <c r="F116" s="19">
        <f t="shared" si="7"/>
        <v>80000</v>
      </c>
      <c r="G116" s="19">
        <v>40000</v>
      </c>
      <c r="H116" s="19">
        <v>40000</v>
      </c>
      <c r="I116" s="19">
        <v>0</v>
      </c>
      <c r="J116" s="18">
        <v>2009</v>
      </c>
      <c r="K116" s="79" t="s">
        <v>125</v>
      </c>
      <c r="L116" s="18" t="s">
        <v>26</v>
      </c>
    </row>
    <row r="117" spans="1:12" ht="12.75">
      <c r="A117" s="6" t="s">
        <v>160</v>
      </c>
      <c r="B117" s="7" t="s">
        <v>161</v>
      </c>
      <c r="C117" s="8" t="s">
        <v>33</v>
      </c>
      <c r="D117" s="9">
        <v>19000</v>
      </c>
      <c r="E117" s="9">
        <v>0</v>
      </c>
      <c r="F117" s="9">
        <f t="shared" si="7"/>
        <v>19000</v>
      </c>
      <c r="G117" s="9">
        <v>1000</v>
      </c>
      <c r="H117" s="9">
        <v>18000</v>
      </c>
      <c r="I117" s="9">
        <v>0</v>
      </c>
      <c r="J117" s="8">
        <v>2009</v>
      </c>
      <c r="K117" s="80"/>
      <c r="L117" s="8" t="s">
        <v>26</v>
      </c>
    </row>
    <row r="118" spans="1:12" ht="12.75">
      <c r="A118" s="6" t="s">
        <v>162</v>
      </c>
      <c r="B118" s="7" t="s">
        <v>163</v>
      </c>
      <c r="C118" s="8" t="s">
        <v>33</v>
      </c>
      <c r="D118" s="9">
        <v>76500</v>
      </c>
      <c r="E118" s="9">
        <v>50000</v>
      </c>
      <c r="F118" s="9">
        <v>26500</v>
      </c>
      <c r="G118" s="9">
        <v>26500</v>
      </c>
      <c r="H118" s="9">
        <v>0</v>
      </c>
      <c r="I118" s="9">
        <v>0</v>
      </c>
      <c r="J118" s="8">
        <v>2009</v>
      </c>
      <c r="K118" s="80"/>
      <c r="L118" s="8" t="s">
        <v>26</v>
      </c>
    </row>
    <row r="119" spans="1:12" ht="12.75">
      <c r="A119" s="6" t="s">
        <v>164</v>
      </c>
      <c r="B119" s="7" t="s">
        <v>165</v>
      </c>
      <c r="C119" s="8" t="s">
        <v>33</v>
      </c>
      <c r="D119" s="9">
        <v>81700</v>
      </c>
      <c r="E119" s="9">
        <v>0</v>
      </c>
      <c r="F119" s="9">
        <f aca="true" t="shared" si="8" ref="F119:F131">G119+H119+I119</f>
        <v>81700</v>
      </c>
      <c r="G119" s="9">
        <v>0</v>
      </c>
      <c r="H119" s="9">
        <v>1700</v>
      </c>
      <c r="I119" s="9">
        <v>80000</v>
      </c>
      <c r="J119" s="8">
        <v>2010</v>
      </c>
      <c r="K119" s="80"/>
      <c r="L119" s="8" t="s">
        <v>26</v>
      </c>
    </row>
    <row r="120" spans="1:12" ht="12.75">
      <c r="A120" s="6" t="s">
        <v>166</v>
      </c>
      <c r="B120" s="7" t="s">
        <v>167</v>
      </c>
      <c r="C120" s="8" t="s">
        <v>33</v>
      </c>
      <c r="D120" s="9">
        <v>5000</v>
      </c>
      <c r="E120" s="9">
        <v>0</v>
      </c>
      <c r="F120" s="9">
        <f t="shared" si="8"/>
        <v>5000</v>
      </c>
      <c r="G120" s="9">
        <v>5000</v>
      </c>
      <c r="H120" s="9">
        <v>0</v>
      </c>
      <c r="I120" s="9">
        <v>0</v>
      </c>
      <c r="J120" s="8">
        <v>2008</v>
      </c>
      <c r="K120" s="80"/>
      <c r="L120" s="8" t="s">
        <v>26</v>
      </c>
    </row>
    <row r="121" spans="1:12" ht="51">
      <c r="A121" s="6" t="s">
        <v>168</v>
      </c>
      <c r="B121" s="7" t="s">
        <v>169</v>
      </c>
      <c r="C121" s="8" t="s">
        <v>94</v>
      </c>
      <c r="D121" s="9">
        <v>11600</v>
      </c>
      <c r="E121" s="9">
        <v>0</v>
      </c>
      <c r="F121" s="9">
        <f t="shared" si="8"/>
        <v>11600</v>
      </c>
      <c r="G121" s="9">
        <v>1500</v>
      </c>
      <c r="H121" s="9">
        <v>10100</v>
      </c>
      <c r="I121" s="9">
        <v>0</v>
      </c>
      <c r="J121" s="8">
        <v>2009</v>
      </c>
      <c r="K121" s="80"/>
      <c r="L121" s="8" t="s">
        <v>26</v>
      </c>
    </row>
    <row r="122" spans="1:12" ht="12.75">
      <c r="A122" s="89" t="s">
        <v>170</v>
      </c>
      <c r="B122" s="87" t="s">
        <v>171</v>
      </c>
      <c r="C122" s="8" t="s">
        <v>33</v>
      </c>
      <c r="D122" s="9">
        <v>4200</v>
      </c>
      <c r="E122" s="9">
        <v>0</v>
      </c>
      <c r="F122" s="9">
        <f t="shared" si="8"/>
        <v>4200</v>
      </c>
      <c r="G122" s="9">
        <v>0</v>
      </c>
      <c r="H122" s="9">
        <v>4200</v>
      </c>
      <c r="I122" s="9">
        <v>0</v>
      </c>
      <c r="J122" s="8">
        <v>2009</v>
      </c>
      <c r="K122" s="80"/>
      <c r="L122" s="8" t="s">
        <v>26</v>
      </c>
    </row>
    <row r="123" spans="1:12" ht="12.75">
      <c r="A123" s="91"/>
      <c r="B123" s="88" t="s">
        <v>172</v>
      </c>
      <c r="C123" s="8" t="s">
        <v>94</v>
      </c>
      <c r="D123" s="9">
        <v>5000</v>
      </c>
      <c r="E123" s="9">
        <v>0</v>
      </c>
      <c r="F123" s="9">
        <f t="shared" si="8"/>
        <v>5000</v>
      </c>
      <c r="G123" s="9">
        <v>0</v>
      </c>
      <c r="H123" s="9">
        <f>4200+800</f>
        <v>5000</v>
      </c>
      <c r="I123" s="9">
        <v>0</v>
      </c>
      <c r="J123" s="8">
        <v>2009</v>
      </c>
      <c r="K123" s="80"/>
      <c r="L123" s="8" t="s">
        <v>26</v>
      </c>
    </row>
    <row r="124" spans="1:12" s="20" customFormat="1" ht="26.25" customHeight="1">
      <c r="A124" s="26" t="s">
        <v>173</v>
      </c>
      <c r="B124" s="23" t="s">
        <v>174</v>
      </c>
      <c r="C124" s="18" t="s">
        <v>33</v>
      </c>
      <c r="D124" s="19">
        <v>15000</v>
      </c>
      <c r="E124" s="19">
        <v>0</v>
      </c>
      <c r="F124" s="19">
        <f t="shared" si="8"/>
        <v>15000</v>
      </c>
      <c r="G124" s="19">
        <v>1000</v>
      </c>
      <c r="H124" s="19">
        <v>14000</v>
      </c>
      <c r="I124" s="19">
        <v>0</v>
      </c>
      <c r="J124" s="18">
        <v>2009</v>
      </c>
      <c r="K124" s="80"/>
      <c r="L124" s="18" t="s">
        <v>26</v>
      </c>
    </row>
    <row r="125" spans="1:12" ht="38.25" customHeight="1">
      <c r="A125" s="26" t="s">
        <v>175</v>
      </c>
      <c r="B125" s="7" t="s">
        <v>176</v>
      </c>
      <c r="C125" s="8" t="s">
        <v>33</v>
      </c>
      <c r="D125" s="9">
        <v>51000</v>
      </c>
      <c r="E125" s="9">
        <v>25300</v>
      </c>
      <c r="F125" s="9">
        <f t="shared" si="8"/>
        <v>25700</v>
      </c>
      <c r="G125" s="9">
        <v>15700</v>
      </c>
      <c r="H125" s="9">
        <v>10000</v>
      </c>
      <c r="I125" s="9">
        <v>0</v>
      </c>
      <c r="J125" s="8">
        <v>2009</v>
      </c>
      <c r="K125" s="80"/>
      <c r="L125" s="8" t="s">
        <v>26</v>
      </c>
    </row>
    <row r="126" spans="1:12" s="20" customFormat="1" ht="12.75">
      <c r="A126" s="89" t="s">
        <v>177</v>
      </c>
      <c r="B126" s="87" t="s">
        <v>178</v>
      </c>
      <c r="C126" s="18" t="s">
        <v>33</v>
      </c>
      <c r="D126" s="19">
        <v>10000</v>
      </c>
      <c r="E126" s="19">
        <v>0</v>
      </c>
      <c r="F126" s="19">
        <f t="shared" si="8"/>
        <v>10000</v>
      </c>
      <c r="G126" s="19">
        <v>0</v>
      </c>
      <c r="H126" s="19">
        <v>0</v>
      </c>
      <c r="I126" s="19">
        <v>10000</v>
      </c>
      <c r="J126" s="18">
        <v>2010</v>
      </c>
      <c r="K126" s="80"/>
      <c r="L126" s="18" t="s">
        <v>26</v>
      </c>
    </row>
    <row r="127" spans="1:12" s="20" customFormat="1" ht="12.75">
      <c r="A127" s="91"/>
      <c r="B127" s="88"/>
      <c r="C127" s="18" t="s">
        <v>94</v>
      </c>
      <c r="D127" s="19">
        <v>500</v>
      </c>
      <c r="E127" s="19">
        <v>500</v>
      </c>
      <c r="F127" s="19">
        <f t="shared" si="8"/>
        <v>0</v>
      </c>
      <c r="G127" s="19">
        <v>0</v>
      </c>
      <c r="H127" s="19">
        <v>0</v>
      </c>
      <c r="I127" s="19">
        <v>0</v>
      </c>
      <c r="J127" s="18"/>
      <c r="K127" s="80"/>
      <c r="L127" s="18"/>
    </row>
    <row r="128" spans="1:12" ht="25.5">
      <c r="A128" s="29" t="s">
        <v>179</v>
      </c>
      <c r="B128" s="30" t="s">
        <v>180</v>
      </c>
      <c r="C128" s="8" t="s">
        <v>33</v>
      </c>
      <c r="D128" s="9">
        <v>38850</v>
      </c>
      <c r="E128" s="9">
        <v>850</v>
      </c>
      <c r="F128" s="9">
        <f t="shared" si="8"/>
        <v>38000</v>
      </c>
      <c r="G128" s="9">
        <v>15000</v>
      </c>
      <c r="H128" s="9">
        <v>23000</v>
      </c>
      <c r="I128" s="9">
        <v>0</v>
      </c>
      <c r="J128" s="8">
        <v>2009</v>
      </c>
      <c r="K128" s="80"/>
      <c r="L128" s="8" t="s">
        <v>26</v>
      </c>
    </row>
    <row r="129" spans="1:12" s="20" customFormat="1" ht="39" customHeight="1" hidden="1">
      <c r="A129" s="26" t="s">
        <v>175</v>
      </c>
      <c r="B129" s="23" t="s">
        <v>181</v>
      </c>
      <c r="C129" s="18" t="s">
        <v>33</v>
      </c>
      <c r="D129" s="19"/>
      <c r="E129" s="19">
        <v>0</v>
      </c>
      <c r="F129" s="19">
        <f t="shared" si="8"/>
        <v>0</v>
      </c>
      <c r="G129" s="19"/>
      <c r="H129" s="19"/>
      <c r="I129" s="19">
        <v>0</v>
      </c>
      <c r="J129" s="18">
        <v>2009</v>
      </c>
      <c r="K129" s="80"/>
      <c r="L129" s="18" t="s">
        <v>26</v>
      </c>
    </row>
    <row r="130" spans="1:12" s="20" customFormat="1" ht="12.75">
      <c r="A130" s="26" t="s">
        <v>182</v>
      </c>
      <c r="B130" s="23" t="s">
        <v>183</v>
      </c>
      <c r="C130" s="18" t="s">
        <v>33</v>
      </c>
      <c r="D130" s="19">
        <v>650</v>
      </c>
      <c r="E130" s="19">
        <v>0</v>
      </c>
      <c r="F130" s="19">
        <f t="shared" si="8"/>
        <v>650</v>
      </c>
      <c r="G130" s="19">
        <v>0</v>
      </c>
      <c r="H130" s="19">
        <v>50</v>
      </c>
      <c r="I130" s="19">
        <v>600</v>
      </c>
      <c r="J130" s="18">
        <v>2010</v>
      </c>
      <c r="K130" s="81"/>
      <c r="L130" s="18" t="s">
        <v>143</v>
      </c>
    </row>
    <row r="131" spans="1:12" s="20" customFormat="1" ht="38.25">
      <c r="A131" s="26" t="s">
        <v>184</v>
      </c>
      <c r="B131" s="31" t="s">
        <v>185</v>
      </c>
      <c r="C131" s="18" t="s">
        <v>33</v>
      </c>
      <c r="D131" s="19">
        <v>32000</v>
      </c>
      <c r="E131" s="19">
        <v>0</v>
      </c>
      <c r="F131" s="19">
        <f t="shared" si="8"/>
        <v>32000</v>
      </c>
      <c r="G131" s="19">
        <v>1500</v>
      </c>
      <c r="H131" s="19">
        <v>25500</v>
      </c>
      <c r="I131" s="19">
        <v>5000</v>
      </c>
      <c r="J131" s="18">
        <v>2010</v>
      </c>
      <c r="K131" s="32" t="s">
        <v>186</v>
      </c>
      <c r="L131" s="18"/>
    </row>
    <row r="132" spans="1:12" ht="12.75" customHeight="1">
      <c r="A132" s="6"/>
      <c r="B132" s="10" t="s">
        <v>187</v>
      </c>
      <c r="C132" s="8"/>
      <c r="D132" s="11">
        <f aca="true" t="shared" si="9" ref="D132:I132">SUM(D102:D131)</f>
        <v>609920</v>
      </c>
      <c r="E132" s="11">
        <f t="shared" si="9"/>
        <v>78500</v>
      </c>
      <c r="F132" s="11">
        <f t="shared" si="9"/>
        <v>531420</v>
      </c>
      <c r="G132" s="11">
        <f t="shared" si="9"/>
        <v>157620</v>
      </c>
      <c r="H132" s="11">
        <f t="shared" si="9"/>
        <v>223940</v>
      </c>
      <c r="I132" s="11">
        <f t="shared" si="9"/>
        <v>149860</v>
      </c>
      <c r="J132" s="8"/>
      <c r="K132" s="21"/>
      <c r="L132" s="8"/>
    </row>
    <row r="133" spans="1:12" ht="12.75">
      <c r="A133" s="6"/>
      <c r="B133" s="12" t="s">
        <v>93</v>
      </c>
      <c r="C133" s="7" t="s">
        <v>33</v>
      </c>
      <c r="D133" s="11">
        <f>DSUM(C101:I131,2,$C$550:$C$551)</f>
        <v>592820</v>
      </c>
      <c r="E133" s="11">
        <f>DSUM(C101:I131,3,$C$550:$C$551)</f>
        <v>78000</v>
      </c>
      <c r="F133" s="11">
        <f>DSUM(C101:I131,4,$C$550:$C$551)</f>
        <v>514820</v>
      </c>
      <c r="G133" s="11">
        <f>DSUM(C101:I131,5,$C$550:$C$551)</f>
        <v>156120</v>
      </c>
      <c r="H133" s="11">
        <f>DSUM(C101:I131,6,$C$550:$C$551)</f>
        <v>208840</v>
      </c>
      <c r="I133" s="11">
        <f>DSUM(C101:I131,7,$C$550:$C$551)</f>
        <v>149860</v>
      </c>
      <c r="J133" s="8"/>
      <c r="K133" s="21"/>
      <c r="L133" s="8"/>
    </row>
    <row r="134" spans="1:12" ht="12.75">
      <c r="A134" s="6"/>
      <c r="B134" s="10"/>
      <c r="C134" s="7" t="s">
        <v>94</v>
      </c>
      <c r="D134" s="11">
        <f>DSUM(C101:I131,2,$D$550:$D$551)</f>
        <v>17100</v>
      </c>
      <c r="E134" s="11">
        <f>DSUM(C101:I131,3,$D$550:$D$551)</f>
        <v>500</v>
      </c>
      <c r="F134" s="11">
        <f>DSUM(C101:I131,4,$D$550:$D$551)</f>
        <v>16600</v>
      </c>
      <c r="G134" s="11">
        <f>DSUM(C101:I131,5,$D$550:$D$551)</f>
        <v>1500</v>
      </c>
      <c r="H134" s="11">
        <f>DSUM(C101:I131,6,$D$550:$D$551)</f>
        <v>15100</v>
      </c>
      <c r="I134" s="11">
        <f>DSUM(C101:I131,7,$D$550:$D$551)</f>
        <v>0</v>
      </c>
      <c r="J134" s="8"/>
      <c r="K134" s="21"/>
      <c r="L134" s="8"/>
    </row>
    <row r="135" spans="1:12" ht="12.75">
      <c r="A135" s="6"/>
      <c r="B135" s="10"/>
      <c r="C135" s="7" t="s">
        <v>95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8"/>
      <c r="K135" s="21"/>
      <c r="L135" s="8"/>
    </row>
    <row r="136" spans="1:12" ht="12.75">
      <c r="A136" s="6"/>
      <c r="B136" s="10"/>
      <c r="C136" s="7" t="s">
        <v>24</v>
      </c>
      <c r="D136" s="11">
        <f>DSUM(C101:I131,2,$E$550:$E$551)</f>
        <v>0</v>
      </c>
      <c r="E136" s="11">
        <f>DSUM(C101:I131,3,$E$550:$E$551)</f>
        <v>0</v>
      </c>
      <c r="F136" s="11">
        <f>DSUM(C101:I131,4,$E$550:$E$551)</f>
        <v>0</v>
      </c>
      <c r="G136" s="11">
        <f>DSUM(C101:I131,5,$E$550:$E$551)</f>
        <v>0</v>
      </c>
      <c r="H136" s="11">
        <f>DSUM(C101:I131,6,$E$550:$E$551)</f>
        <v>0</v>
      </c>
      <c r="I136" s="11">
        <f>DSUM(C101:I131,7,$E$550:$E$551)</f>
        <v>0</v>
      </c>
      <c r="J136" s="8"/>
      <c r="K136" s="21"/>
      <c r="L136" s="8"/>
    </row>
    <row r="137" spans="1:12" ht="12.75">
      <c r="A137" s="3" t="s">
        <v>126</v>
      </c>
      <c r="B137" s="4" t="s">
        <v>127</v>
      </c>
      <c r="C137" s="5" t="s">
        <v>21</v>
      </c>
      <c r="D137" s="13"/>
      <c r="E137" s="13"/>
      <c r="F137" s="13"/>
      <c r="G137" s="13"/>
      <c r="H137" s="13"/>
      <c r="I137" s="13"/>
      <c r="J137" s="4"/>
      <c r="K137" s="4"/>
      <c r="L137" s="4"/>
    </row>
    <row r="138" spans="1:12" s="20" customFormat="1" ht="12.75">
      <c r="A138" s="26" t="s">
        <v>188</v>
      </c>
      <c r="B138" s="23" t="s">
        <v>189</v>
      </c>
      <c r="C138" s="18" t="s">
        <v>94</v>
      </c>
      <c r="D138" s="19">
        <v>18000</v>
      </c>
      <c r="E138" s="19">
        <v>0</v>
      </c>
      <c r="F138" s="19">
        <f>G138+H138+I138</f>
        <v>18000</v>
      </c>
      <c r="G138" s="19">
        <v>6000</v>
      </c>
      <c r="H138" s="19">
        <v>6000</v>
      </c>
      <c r="I138" s="19">
        <v>6000</v>
      </c>
      <c r="J138" s="18">
        <v>2010</v>
      </c>
      <c r="K138" s="122" t="s">
        <v>190</v>
      </c>
      <c r="L138" s="18"/>
    </row>
    <row r="139" spans="1:12" s="20" customFormat="1" ht="25.5">
      <c r="A139" s="26" t="s">
        <v>191</v>
      </c>
      <c r="B139" s="23" t="s">
        <v>192</v>
      </c>
      <c r="C139" s="18" t="s">
        <v>94</v>
      </c>
      <c r="D139" s="19">
        <f>10000+11600</f>
        <v>21600</v>
      </c>
      <c r="E139" s="19">
        <v>0</v>
      </c>
      <c r="F139" s="19">
        <f>G139+H139+I139</f>
        <v>21600</v>
      </c>
      <c r="G139" s="19">
        <f>4000+11600</f>
        <v>15600</v>
      </c>
      <c r="H139" s="19">
        <v>3000</v>
      </c>
      <c r="I139" s="19">
        <v>3000</v>
      </c>
      <c r="J139" s="18">
        <v>2010</v>
      </c>
      <c r="K139" s="123"/>
      <c r="L139" s="18"/>
    </row>
    <row r="140" spans="1:12" s="20" customFormat="1" ht="27.75" customHeight="1">
      <c r="A140" s="17" t="s">
        <v>193</v>
      </c>
      <c r="B140" s="17" t="s">
        <v>194</v>
      </c>
      <c r="C140" s="18" t="s">
        <v>94</v>
      </c>
      <c r="D140" s="19">
        <v>17000</v>
      </c>
      <c r="E140" s="19">
        <v>0</v>
      </c>
      <c r="F140" s="19">
        <f>G140+H140+I140</f>
        <v>17000</v>
      </c>
      <c r="G140" s="19">
        <v>6000</v>
      </c>
      <c r="H140" s="19">
        <v>5000</v>
      </c>
      <c r="I140" s="19">
        <v>6000</v>
      </c>
      <c r="J140" s="18">
        <v>2010</v>
      </c>
      <c r="K140" s="124"/>
      <c r="L140" s="18" t="s">
        <v>143</v>
      </c>
    </row>
    <row r="141" spans="1:12" s="20" customFormat="1" ht="38.25">
      <c r="A141" s="26" t="s">
        <v>195</v>
      </c>
      <c r="B141" s="23" t="s">
        <v>442</v>
      </c>
      <c r="C141" s="18" t="s">
        <v>33</v>
      </c>
      <c r="D141" s="19">
        <v>400</v>
      </c>
      <c r="E141" s="19">
        <v>0</v>
      </c>
      <c r="F141" s="19">
        <f>G141+H141+I141</f>
        <v>400</v>
      </c>
      <c r="G141" s="19">
        <v>400</v>
      </c>
      <c r="H141" s="19">
        <v>0</v>
      </c>
      <c r="I141" s="19">
        <v>0</v>
      </c>
      <c r="J141" s="18">
        <v>2008</v>
      </c>
      <c r="K141" s="106" t="s">
        <v>196</v>
      </c>
      <c r="L141" s="18"/>
    </row>
    <row r="142" spans="1:12" s="20" customFormat="1" ht="25.5">
      <c r="A142" s="26" t="s">
        <v>197</v>
      </c>
      <c r="B142" s="23" t="s">
        <v>198</v>
      </c>
      <c r="C142" s="18" t="s">
        <v>33</v>
      </c>
      <c r="D142" s="19">
        <v>7300</v>
      </c>
      <c r="E142" s="19">
        <v>0</v>
      </c>
      <c r="F142" s="19">
        <f>G142+H142+I142</f>
        <v>7300</v>
      </c>
      <c r="G142" s="19">
        <v>3100</v>
      </c>
      <c r="H142" s="19">
        <v>2100</v>
      </c>
      <c r="I142" s="19">
        <v>2100</v>
      </c>
      <c r="J142" s="18">
        <v>2010</v>
      </c>
      <c r="K142" s="107"/>
      <c r="L142" s="18"/>
    </row>
    <row r="143" spans="1:12" ht="12.75">
      <c r="A143" s="6"/>
      <c r="B143" s="10" t="s">
        <v>199</v>
      </c>
      <c r="C143" s="8"/>
      <c r="D143" s="33">
        <f aca="true" t="shared" si="10" ref="D143:I143">SUM(D138:D142)</f>
        <v>64300</v>
      </c>
      <c r="E143" s="33">
        <f t="shared" si="10"/>
        <v>0</v>
      </c>
      <c r="F143" s="33">
        <f t="shared" si="10"/>
        <v>64300</v>
      </c>
      <c r="G143" s="33">
        <f t="shared" si="10"/>
        <v>31100</v>
      </c>
      <c r="H143" s="33">
        <f t="shared" si="10"/>
        <v>16100</v>
      </c>
      <c r="I143" s="33">
        <f t="shared" si="10"/>
        <v>17100</v>
      </c>
      <c r="J143" s="34"/>
      <c r="K143" s="25"/>
      <c r="L143" s="8"/>
    </row>
    <row r="144" spans="1:12" ht="12.75">
      <c r="A144" s="6"/>
      <c r="B144" s="12" t="s">
        <v>93</v>
      </c>
      <c r="C144" s="7" t="s">
        <v>33</v>
      </c>
      <c r="D144" s="24">
        <f>DSUM(C137:I142,2,$C$550:$C$551)</f>
        <v>7700</v>
      </c>
      <c r="E144" s="24">
        <f>DSUM(C137:I142,3,$C$550:$C$551)</f>
        <v>0</v>
      </c>
      <c r="F144" s="24">
        <f>DSUM(C137:I142,4,$C$550:$C$551)</f>
        <v>7700</v>
      </c>
      <c r="G144" s="24">
        <f>DSUM(C137:I142,5,$C$550:$C$551)</f>
        <v>3500</v>
      </c>
      <c r="H144" s="24">
        <f>DSUM(C137:I142,6,$C$550:$C$551)</f>
        <v>2100</v>
      </c>
      <c r="I144" s="24">
        <f>DSUM(C137:I142,7,$C$550:$C$551)</f>
        <v>2100</v>
      </c>
      <c r="J144" s="8"/>
      <c r="K144" s="25"/>
      <c r="L144" s="8"/>
    </row>
    <row r="145" spans="1:12" ht="12.75">
      <c r="A145" s="6"/>
      <c r="B145" s="10"/>
      <c r="C145" s="7" t="s">
        <v>94</v>
      </c>
      <c r="D145" s="24">
        <f>DSUM(C137:I142,2,$D$550:$D$551)</f>
        <v>56600</v>
      </c>
      <c r="E145" s="24">
        <f>DSUM(C137:I142,3,$D$550:$D$551)</f>
        <v>0</v>
      </c>
      <c r="F145" s="24">
        <f>DSUM(C137:I142,4,$D$550:$D$551)</f>
        <v>56600</v>
      </c>
      <c r="G145" s="24">
        <f>DSUM(C137:I142,5,$D$550:$D$551)</f>
        <v>27600</v>
      </c>
      <c r="H145" s="24">
        <f>DSUM(C137:I142,6,$D$550:$D$551)</f>
        <v>14000</v>
      </c>
      <c r="I145" s="24">
        <f>DSUM(C137:I142,7,$D$550:$D$551)</f>
        <v>15000</v>
      </c>
      <c r="J145" s="8"/>
      <c r="K145" s="25"/>
      <c r="L145" s="8"/>
    </row>
    <row r="146" spans="1:12" ht="12.75">
      <c r="A146" s="6"/>
      <c r="B146" s="10"/>
      <c r="C146" s="7" t="s">
        <v>95</v>
      </c>
      <c r="D146" s="24">
        <f>DSUM(C137:I142,2,$F$550:$F$551)</f>
        <v>0</v>
      </c>
      <c r="E146" s="24">
        <f>DSUM(C137:I142,3,$F$550:$F$551)</f>
        <v>0</v>
      </c>
      <c r="F146" s="24">
        <f>DSUM(C137:I142,4,$F$550:$F$551)</f>
        <v>0</v>
      </c>
      <c r="G146" s="24">
        <f>DSUM(C137:I142,5,$F$550:$F$551)</f>
        <v>0</v>
      </c>
      <c r="H146" s="24">
        <f>DSUM(C137:I142,6,$F$550:$F$551)</f>
        <v>0</v>
      </c>
      <c r="I146" s="24">
        <f>DSUM(C137:I142,7,$F$550:$F$551)</f>
        <v>0</v>
      </c>
      <c r="J146" s="8"/>
      <c r="K146" s="25"/>
      <c r="L146" s="8"/>
    </row>
    <row r="147" spans="1:12" ht="12.75">
      <c r="A147" s="6"/>
      <c r="B147" s="10"/>
      <c r="C147" s="7" t="s">
        <v>24</v>
      </c>
      <c r="D147" s="24">
        <f>DSUM(C137:I142,2,$E$550:$E$551)</f>
        <v>0</v>
      </c>
      <c r="E147" s="24">
        <f>DSUM(C137:I142,3,$E$550:$E$551)</f>
        <v>0</v>
      </c>
      <c r="F147" s="24">
        <f>DSUM(C137:I142,4,$E$550:$E$551)</f>
        <v>0</v>
      </c>
      <c r="G147" s="24">
        <f>DSUM(C137:I142,5,$E$550:$E$551)</f>
        <v>0</v>
      </c>
      <c r="H147" s="24">
        <f>DSUM(C137:I142,6,$E$550:$E$551)</f>
        <v>0</v>
      </c>
      <c r="I147" s="24">
        <f>DSUM(C137:I142,7,$E$550:$E$551)</f>
        <v>0</v>
      </c>
      <c r="J147" s="8"/>
      <c r="K147" s="25"/>
      <c r="L147" s="8"/>
    </row>
    <row r="148" spans="1:12" ht="25.5">
      <c r="A148" s="6"/>
      <c r="B148" s="10" t="s">
        <v>200</v>
      </c>
      <c r="C148" s="8"/>
      <c r="D148" s="11">
        <f aca="true" t="shared" si="11" ref="D148:I152">D143+D132+D96+D85</f>
        <v>1376620</v>
      </c>
      <c r="E148" s="11">
        <f t="shared" si="11"/>
        <v>142700</v>
      </c>
      <c r="F148" s="11">
        <f t="shared" si="11"/>
        <v>1092420</v>
      </c>
      <c r="G148" s="11">
        <f t="shared" si="11"/>
        <v>329120</v>
      </c>
      <c r="H148" s="11">
        <f t="shared" si="11"/>
        <v>450840</v>
      </c>
      <c r="I148" s="11">
        <f t="shared" si="11"/>
        <v>312460</v>
      </c>
      <c r="J148" s="8"/>
      <c r="K148" s="25"/>
      <c r="L148" s="8"/>
    </row>
    <row r="149" spans="1:12" ht="12.75">
      <c r="A149" s="6"/>
      <c r="B149" s="12" t="s">
        <v>93</v>
      </c>
      <c r="C149" s="7" t="s">
        <v>33</v>
      </c>
      <c r="D149" s="11">
        <f t="shared" si="11"/>
        <v>1115520</v>
      </c>
      <c r="E149" s="11">
        <f t="shared" si="11"/>
        <v>134000</v>
      </c>
      <c r="F149" s="11">
        <f t="shared" si="11"/>
        <v>840020</v>
      </c>
      <c r="G149" s="11">
        <f t="shared" si="11"/>
        <v>261620</v>
      </c>
      <c r="H149" s="11">
        <f t="shared" si="11"/>
        <v>339940</v>
      </c>
      <c r="I149" s="11">
        <f t="shared" si="11"/>
        <v>238460</v>
      </c>
      <c r="J149" s="8"/>
      <c r="K149" s="25"/>
      <c r="L149" s="8"/>
    </row>
    <row r="150" spans="1:12" ht="12.75">
      <c r="A150" s="6"/>
      <c r="B150" s="10"/>
      <c r="C150" s="7" t="s">
        <v>94</v>
      </c>
      <c r="D150" s="11">
        <f t="shared" si="11"/>
        <v>172300</v>
      </c>
      <c r="E150" s="11">
        <f t="shared" si="11"/>
        <v>8700</v>
      </c>
      <c r="F150" s="11">
        <f t="shared" si="11"/>
        <v>163600</v>
      </c>
      <c r="G150" s="11">
        <f t="shared" si="11"/>
        <v>47500</v>
      </c>
      <c r="H150" s="11">
        <f t="shared" si="11"/>
        <v>64100</v>
      </c>
      <c r="I150" s="11">
        <f t="shared" si="11"/>
        <v>52000</v>
      </c>
      <c r="J150" s="8"/>
      <c r="K150" s="25"/>
      <c r="L150" s="8"/>
    </row>
    <row r="151" spans="1:12" ht="12.75">
      <c r="A151" s="6"/>
      <c r="B151" s="10"/>
      <c r="C151" s="7" t="s">
        <v>95</v>
      </c>
      <c r="D151" s="11">
        <f t="shared" si="11"/>
        <v>22000</v>
      </c>
      <c r="E151" s="11">
        <f t="shared" si="11"/>
        <v>0</v>
      </c>
      <c r="F151" s="11">
        <f t="shared" si="11"/>
        <v>22000</v>
      </c>
      <c r="G151" s="11">
        <f t="shared" si="11"/>
        <v>0</v>
      </c>
      <c r="H151" s="11">
        <f t="shared" si="11"/>
        <v>0</v>
      </c>
      <c r="I151" s="11">
        <f t="shared" si="11"/>
        <v>22000</v>
      </c>
      <c r="J151" s="8"/>
      <c r="K151" s="25"/>
      <c r="L151" s="8"/>
    </row>
    <row r="152" spans="1:12" ht="12.75">
      <c r="A152" s="6"/>
      <c r="B152" s="10"/>
      <c r="C152" s="7" t="s">
        <v>24</v>
      </c>
      <c r="D152" s="11">
        <f t="shared" si="11"/>
        <v>66800</v>
      </c>
      <c r="E152" s="11">
        <f t="shared" si="11"/>
        <v>0</v>
      </c>
      <c r="F152" s="11">
        <f t="shared" si="11"/>
        <v>66800</v>
      </c>
      <c r="G152" s="11">
        <f t="shared" si="11"/>
        <v>20000</v>
      </c>
      <c r="H152" s="11">
        <f t="shared" si="11"/>
        <v>46800</v>
      </c>
      <c r="I152" s="11">
        <f t="shared" si="11"/>
        <v>0</v>
      </c>
      <c r="J152" s="8"/>
      <c r="K152" s="25"/>
      <c r="L152" s="8"/>
    </row>
    <row r="153" spans="1:11" ht="15" hidden="1">
      <c r="A153" s="96" t="s">
        <v>201</v>
      </c>
      <c r="B153" s="96"/>
      <c r="C153" s="96"/>
      <c r="D153" s="96"/>
      <c r="E153" s="96"/>
      <c r="F153" s="96"/>
      <c r="G153" s="96"/>
      <c r="H153" s="96"/>
      <c r="I153" s="96"/>
      <c r="J153" s="96"/>
      <c r="K153" s="96"/>
    </row>
    <row r="154" spans="1:12" ht="12.75" hidden="1">
      <c r="A154" s="3" t="s">
        <v>19</v>
      </c>
      <c r="B154" s="4" t="s">
        <v>20</v>
      </c>
      <c r="C154" s="5" t="s">
        <v>21</v>
      </c>
      <c r="D154" s="4"/>
      <c r="E154" s="4"/>
      <c r="F154" s="4"/>
      <c r="G154" s="4"/>
      <c r="H154" s="4"/>
      <c r="I154" s="4"/>
      <c r="J154" s="4"/>
      <c r="K154" s="4"/>
      <c r="L154" s="4"/>
    </row>
    <row r="155" spans="1:12" s="39" customFormat="1" ht="12.75" hidden="1">
      <c r="A155" s="35" t="s">
        <v>22</v>
      </c>
      <c r="B155" s="36" t="s">
        <v>132</v>
      </c>
      <c r="C155" s="37" t="s">
        <v>24</v>
      </c>
      <c r="D155" s="38"/>
      <c r="E155" s="38">
        <v>0</v>
      </c>
      <c r="F155" s="38">
        <f>G155+H155+I155</f>
        <v>0</v>
      </c>
      <c r="G155" s="38"/>
      <c r="H155" s="38"/>
      <c r="I155" s="38">
        <v>0</v>
      </c>
      <c r="J155" s="37">
        <v>2009</v>
      </c>
      <c r="K155" s="37"/>
      <c r="L155" s="37" t="s">
        <v>26</v>
      </c>
    </row>
    <row r="156" spans="1:12" ht="12.75" hidden="1">
      <c r="A156" s="6"/>
      <c r="B156" s="10" t="s">
        <v>202</v>
      </c>
      <c r="C156" s="8"/>
      <c r="D156" s="24">
        <f aca="true" t="shared" si="12" ref="D156:I156">SUM(D155:D155)</f>
        <v>0</v>
      </c>
      <c r="E156" s="24">
        <f t="shared" si="12"/>
        <v>0</v>
      </c>
      <c r="F156" s="24">
        <f t="shared" si="12"/>
        <v>0</v>
      </c>
      <c r="G156" s="24">
        <f t="shared" si="12"/>
        <v>0</v>
      </c>
      <c r="H156" s="24">
        <f t="shared" si="12"/>
        <v>0</v>
      </c>
      <c r="I156" s="24">
        <f t="shared" si="12"/>
        <v>0</v>
      </c>
      <c r="J156" s="8"/>
      <c r="K156" s="8"/>
      <c r="L156" s="8"/>
    </row>
    <row r="157" spans="1:12" ht="12.75" hidden="1">
      <c r="A157" s="6"/>
      <c r="B157" s="12" t="s">
        <v>93</v>
      </c>
      <c r="C157" s="7" t="s">
        <v>33</v>
      </c>
      <c r="D157" s="24">
        <f>DSUM(C154:I155,2,$C$550:$C$551)</f>
        <v>0</v>
      </c>
      <c r="E157" s="24">
        <f>DSUM(C154:I155,3,$C$550:$C$551)</f>
        <v>0</v>
      </c>
      <c r="F157" s="24">
        <f>DSUM(C154:I155,4,$C$550:$C$551)</f>
        <v>0</v>
      </c>
      <c r="G157" s="24">
        <f>DSUM(C154:I155,5,$C$550:$C$551)</f>
        <v>0</v>
      </c>
      <c r="H157" s="24">
        <f>DSUM(C154:I155,6,$C$550:$C$551)</f>
        <v>0</v>
      </c>
      <c r="I157" s="24">
        <f>DSUM(C154:I155,7,$C$550:$C$551)</f>
        <v>0</v>
      </c>
      <c r="J157" s="8"/>
      <c r="K157" s="8"/>
      <c r="L157" s="8"/>
    </row>
    <row r="158" spans="1:12" ht="12.75" hidden="1">
      <c r="A158" s="6"/>
      <c r="B158" s="10"/>
      <c r="C158" s="7" t="s">
        <v>94</v>
      </c>
      <c r="D158" s="24">
        <f>DSUM(C154:I155,2,$D$550:$D$551)</f>
        <v>0</v>
      </c>
      <c r="E158" s="24">
        <f>DSUM(C154:I155,3,$D$550:$D$551)</f>
        <v>0</v>
      </c>
      <c r="F158" s="24">
        <f>DSUM(C154:I155,4,$D$550:$D$551)</f>
        <v>0</v>
      </c>
      <c r="G158" s="24">
        <f>DSUM(C154:I155,5,$D$550:$D$551)</f>
        <v>0</v>
      </c>
      <c r="H158" s="24">
        <f>DSUM(C154:I155,6,$D$550:$D$551)</f>
        <v>0</v>
      </c>
      <c r="I158" s="24">
        <f>DSUM(C154:I155,7,$D$550:$D$551)</f>
        <v>0</v>
      </c>
      <c r="J158" s="8"/>
      <c r="K158" s="8"/>
      <c r="L158" s="8"/>
    </row>
    <row r="159" spans="1:12" ht="12.75" hidden="1">
      <c r="A159" s="6"/>
      <c r="B159" s="10"/>
      <c r="C159" s="7" t="s">
        <v>95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8"/>
      <c r="K159" s="8"/>
      <c r="L159" s="8"/>
    </row>
    <row r="160" spans="1:12" ht="12.75" hidden="1">
      <c r="A160" s="6"/>
      <c r="B160" s="10"/>
      <c r="C160" s="7" t="s">
        <v>24</v>
      </c>
      <c r="D160" s="24">
        <f>DSUM(C154:I155,2,$E$550:$E$551)</f>
        <v>0</v>
      </c>
      <c r="E160" s="24">
        <f>DSUM(C154:I155,3,$E$550:$E$551)</f>
        <v>0</v>
      </c>
      <c r="F160" s="24">
        <f>DSUM(C154:I155,4,$E$550:$E$551)</f>
        <v>0</v>
      </c>
      <c r="G160" s="24">
        <f>DSUM(C154:I155,5,$E$550:$E$551)</f>
        <v>0</v>
      </c>
      <c r="H160" s="24">
        <f>DSUM(C154:I155,6,$E$550:$E$551)</f>
        <v>0</v>
      </c>
      <c r="I160" s="24">
        <f>DSUM(C154:I155,7,$E$550:$E$551)</f>
        <v>0</v>
      </c>
      <c r="J160" s="8"/>
      <c r="K160" s="8"/>
      <c r="L160" s="8"/>
    </row>
    <row r="161" spans="1:12" ht="12.75" hidden="1">
      <c r="A161" s="3" t="s">
        <v>96</v>
      </c>
      <c r="B161" s="4" t="s">
        <v>97</v>
      </c>
      <c r="C161" s="5" t="s">
        <v>21</v>
      </c>
      <c r="D161" s="13"/>
      <c r="E161" s="13"/>
      <c r="F161" s="13"/>
      <c r="G161" s="13"/>
      <c r="H161" s="13"/>
      <c r="I161" s="13"/>
      <c r="J161" s="4"/>
      <c r="K161" s="4"/>
      <c r="L161" s="4"/>
    </row>
    <row r="162" spans="1:12" s="39" customFormat="1" ht="12.75" hidden="1">
      <c r="A162" s="108" t="s">
        <v>136</v>
      </c>
      <c r="B162" s="111" t="s">
        <v>140</v>
      </c>
      <c r="C162" s="36" t="s">
        <v>33</v>
      </c>
      <c r="D162" s="38"/>
      <c r="E162" s="38"/>
      <c r="F162" s="38">
        <f>G162+H162+I162</f>
        <v>0</v>
      </c>
      <c r="G162" s="38"/>
      <c r="H162" s="38"/>
      <c r="I162" s="38"/>
      <c r="J162" s="37">
        <v>2010</v>
      </c>
      <c r="K162" s="37"/>
      <c r="L162" s="37" t="s">
        <v>26</v>
      </c>
    </row>
    <row r="163" spans="1:12" s="39" customFormat="1" ht="12.75" hidden="1">
      <c r="A163" s="109"/>
      <c r="B163" s="112"/>
      <c r="C163" s="36" t="s">
        <v>94</v>
      </c>
      <c r="D163" s="38"/>
      <c r="E163" s="38"/>
      <c r="F163" s="38">
        <f>G163+H163+I163</f>
        <v>0</v>
      </c>
      <c r="G163" s="38"/>
      <c r="H163" s="38"/>
      <c r="I163" s="38"/>
      <c r="J163" s="37">
        <v>2010</v>
      </c>
      <c r="K163" s="37"/>
      <c r="L163" s="37" t="s">
        <v>26</v>
      </c>
    </row>
    <row r="164" spans="1:12" s="39" customFormat="1" ht="12.75" hidden="1">
      <c r="A164" s="109"/>
      <c r="B164" s="112"/>
      <c r="C164" s="36" t="s">
        <v>95</v>
      </c>
      <c r="D164" s="38"/>
      <c r="E164" s="38"/>
      <c r="F164" s="38">
        <f>G164+H164+I164</f>
        <v>0</v>
      </c>
      <c r="G164" s="38"/>
      <c r="H164" s="38"/>
      <c r="I164" s="38"/>
      <c r="J164" s="37">
        <v>2010</v>
      </c>
      <c r="K164" s="37"/>
      <c r="L164" s="37" t="s">
        <v>26</v>
      </c>
    </row>
    <row r="165" spans="1:12" s="39" customFormat="1" ht="12.75" hidden="1">
      <c r="A165" s="110"/>
      <c r="B165" s="113"/>
      <c r="C165" s="36" t="s">
        <v>24</v>
      </c>
      <c r="D165" s="38"/>
      <c r="E165" s="38"/>
      <c r="F165" s="38">
        <f>G165+H165+I165</f>
        <v>0</v>
      </c>
      <c r="G165" s="38"/>
      <c r="H165" s="38"/>
      <c r="I165" s="38"/>
      <c r="J165" s="37">
        <v>2009</v>
      </c>
      <c r="K165" s="37"/>
      <c r="L165" s="37" t="s">
        <v>26</v>
      </c>
    </row>
    <row r="166" spans="1:12" ht="12.75" hidden="1">
      <c r="A166" s="6"/>
      <c r="B166" s="10" t="s">
        <v>203</v>
      </c>
      <c r="C166" s="8"/>
      <c r="D166" s="24">
        <f aca="true" t="shared" si="13" ref="D166:I166">SUM(D162:D165)</f>
        <v>0</v>
      </c>
      <c r="E166" s="24">
        <f t="shared" si="13"/>
        <v>0</v>
      </c>
      <c r="F166" s="24">
        <f t="shared" si="13"/>
        <v>0</v>
      </c>
      <c r="G166" s="24">
        <f t="shared" si="13"/>
        <v>0</v>
      </c>
      <c r="H166" s="24">
        <f t="shared" si="13"/>
        <v>0</v>
      </c>
      <c r="I166" s="24">
        <f t="shared" si="13"/>
        <v>0</v>
      </c>
      <c r="J166" s="8"/>
      <c r="K166" s="8"/>
      <c r="L166" s="8"/>
    </row>
    <row r="167" spans="1:12" ht="12.75" hidden="1">
      <c r="A167" s="6"/>
      <c r="B167" s="12" t="s">
        <v>93</v>
      </c>
      <c r="C167" s="7" t="s">
        <v>33</v>
      </c>
      <c r="D167" s="24">
        <f>DSUM(C161:I165,2,$C$550:$C$551)</f>
        <v>0</v>
      </c>
      <c r="E167" s="24">
        <f>DSUM(C161:I165,3,$C$550:$C$551)</f>
        <v>0</v>
      </c>
      <c r="F167" s="24">
        <f>DSUM(C161:I165,4,$C$550:$C$551)</f>
        <v>0</v>
      </c>
      <c r="G167" s="24">
        <f>DSUM(C161:I165,5,$C$550:$C$551)</f>
        <v>0</v>
      </c>
      <c r="H167" s="24">
        <f>DSUM(C161:I165,6,$C$550:$C$551)</f>
        <v>0</v>
      </c>
      <c r="I167" s="24">
        <f>DSUM(C161:I165,7,$C$550:$C$551)</f>
        <v>0</v>
      </c>
      <c r="J167" s="8"/>
      <c r="K167" s="8"/>
      <c r="L167" s="8"/>
    </row>
    <row r="168" spans="1:12" ht="12.75" hidden="1">
      <c r="A168" s="6"/>
      <c r="B168" s="10"/>
      <c r="C168" s="7" t="s">
        <v>94</v>
      </c>
      <c r="D168" s="24">
        <f>DSUM(C161:I165,2,$D$550:$D$551)</f>
        <v>0</v>
      </c>
      <c r="E168" s="24">
        <f>DSUM(C161:I165,3,$D$550:$D$551)</f>
        <v>0</v>
      </c>
      <c r="F168" s="24">
        <f>DSUM(C161:I165,4,$D$550:$D$551)</f>
        <v>0</v>
      </c>
      <c r="G168" s="24">
        <f>DSUM(C161:I165,5,$D$550:$D$551)</f>
        <v>0</v>
      </c>
      <c r="H168" s="24">
        <f>DSUM(C161:I165,6,$D$550:$D$551)</f>
        <v>0</v>
      </c>
      <c r="I168" s="24">
        <f>DSUM(C161:I165,7,$D$550:$D$551)</f>
        <v>0</v>
      </c>
      <c r="J168" s="8"/>
      <c r="K168" s="8"/>
      <c r="L168" s="8"/>
    </row>
    <row r="169" spans="1:12" ht="12.75" hidden="1">
      <c r="A169" s="6"/>
      <c r="B169" s="10"/>
      <c r="C169" s="7" t="s">
        <v>95</v>
      </c>
      <c r="D169" s="24">
        <f>DSUM(C161:I165,2,$F$550:$F$551)</f>
        <v>0</v>
      </c>
      <c r="E169" s="24">
        <f>DSUM(C161:I165,3,$F$550:$F$551)</f>
        <v>0</v>
      </c>
      <c r="F169" s="24">
        <f>DSUM(C161:I165,4,$F$550:$F$551)</f>
        <v>0</v>
      </c>
      <c r="G169" s="24">
        <f>DSUM(C161:I165,5,$F$550:$F$551)</f>
        <v>0</v>
      </c>
      <c r="H169" s="24">
        <f>DSUM(C161:I165,6,$F$550:$F$551)</f>
        <v>0</v>
      </c>
      <c r="I169" s="24">
        <f>DSUM(C161:I165,7,$F$550:$F$551)</f>
        <v>0</v>
      </c>
      <c r="J169" s="8"/>
      <c r="K169" s="8"/>
      <c r="L169" s="8"/>
    </row>
    <row r="170" spans="1:12" ht="12.75" hidden="1">
      <c r="A170" s="6"/>
      <c r="B170" s="10"/>
      <c r="C170" s="7" t="s">
        <v>24</v>
      </c>
      <c r="D170" s="24">
        <f>DSUM(C161:I165,2,$E$550:$E$551)</f>
        <v>0</v>
      </c>
      <c r="E170" s="24">
        <f>DSUM(C161:I165,3,$E$550:$E$551)</f>
        <v>0</v>
      </c>
      <c r="F170" s="24">
        <f>DSUM(C161:I165,4,$E$550:$E$551)</f>
        <v>0</v>
      </c>
      <c r="G170" s="24">
        <f>DSUM(C161:I165,5,$E$550:$E$551)</f>
        <v>0</v>
      </c>
      <c r="H170" s="24">
        <f>DSUM(C161:I165,6,$E$550:$E$551)</f>
        <v>0</v>
      </c>
      <c r="I170" s="24">
        <f>DSUM(C161:I165,7,$E$550:$E$551)</f>
        <v>0</v>
      </c>
      <c r="J170" s="8"/>
      <c r="K170" s="8"/>
      <c r="L170" s="8"/>
    </row>
    <row r="171" spans="1:12" ht="12.75" hidden="1">
      <c r="A171" s="3" t="s">
        <v>99</v>
      </c>
      <c r="B171" s="4" t="s">
        <v>100</v>
      </c>
      <c r="C171" s="5" t="s">
        <v>21</v>
      </c>
      <c r="D171" s="13"/>
      <c r="E171" s="13"/>
      <c r="F171" s="13"/>
      <c r="G171" s="13"/>
      <c r="H171" s="13"/>
      <c r="I171" s="13"/>
      <c r="J171" s="4"/>
      <c r="K171" s="4"/>
      <c r="L171" s="4"/>
    </row>
    <row r="172" spans="1:12" s="44" customFormat="1" ht="25.5" hidden="1">
      <c r="A172" s="40" t="s">
        <v>101</v>
      </c>
      <c r="B172" s="41" t="s">
        <v>204</v>
      </c>
      <c r="C172" s="42" t="s">
        <v>33</v>
      </c>
      <c r="D172" s="43"/>
      <c r="E172" s="43">
        <v>0</v>
      </c>
      <c r="F172" s="43">
        <f>G172+H172+I172</f>
        <v>0</v>
      </c>
      <c r="G172" s="43">
        <v>0</v>
      </c>
      <c r="H172" s="43"/>
      <c r="I172" s="43"/>
      <c r="J172" s="42">
        <v>2010</v>
      </c>
      <c r="K172" s="42"/>
      <c r="L172" s="42" t="s">
        <v>103</v>
      </c>
    </row>
    <row r="173" spans="1:12" ht="12.75" hidden="1">
      <c r="A173" s="6" t="s">
        <v>104</v>
      </c>
      <c r="B173" s="7" t="s">
        <v>205</v>
      </c>
      <c r="C173" s="8" t="s">
        <v>33</v>
      </c>
      <c r="D173" s="9"/>
      <c r="E173" s="9">
        <v>0</v>
      </c>
      <c r="F173" s="9">
        <f>G173+H173+I173</f>
        <v>0</v>
      </c>
      <c r="G173" s="9">
        <v>0</v>
      </c>
      <c r="H173" s="9"/>
      <c r="I173" s="9"/>
      <c r="J173" s="8">
        <v>2009</v>
      </c>
      <c r="K173" s="8"/>
      <c r="L173" s="8" t="s">
        <v>26</v>
      </c>
    </row>
    <row r="174" spans="1:12" ht="12.75" hidden="1">
      <c r="A174" s="6" t="s">
        <v>106</v>
      </c>
      <c r="B174" s="7" t="s">
        <v>172</v>
      </c>
      <c r="C174" s="8" t="s">
        <v>94</v>
      </c>
      <c r="D174" s="9"/>
      <c r="E174" s="9">
        <v>0</v>
      </c>
      <c r="F174" s="9">
        <f>G174+H174+I174</f>
        <v>0</v>
      </c>
      <c r="G174" s="9">
        <v>0</v>
      </c>
      <c r="H174" s="9"/>
      <c r="I174" s="9"/>
      <c r="J174" s="8">
        <v>2009</v>
      </c>
      <c r="K174" s="8"/>
      <c r="L174" s="8" t="s">
        <v>26</v>
      </c>
    </row>
    <row r="175" spans="1:12" ht="12.75" hidden="1">
      <c r="A175" s="6"/>
      <c r="B175" s="10" t="s">
        <v>206</v>
      </c>
      <c r="C175" s="8"/>
      <c r="D175" s="11">
        <f aca="true" t="shared" si="14" ref="D175:I175">SUM(D172:D174)</f>
        <v>0</v>
      </c>
      <c r="E175" s="11">
        <f t="shared" si="14"/>
        <v>0</v>
      </c>
      <c r="F175" s="11">
        <f t="shared" si="14"/>
        <v>0</v>
      </c>
      <c r="G175" s="11">
        <f t="shared" si="14"/>
        <v>0</v>
      </c>
      <c r="H175" s="11">
        <f t="shared" si="14"/>
        <v>0</v>
      </c>
      <c r="I175" s="11">
        <f t="shared" si="14"/>
        <v>0</v>
      </c>
      <c r="J175" s="8"/>
      <c r="K175" s="8"/>
      <c r="L175" s="8"/>
    </row>
    <row r="176" spans="1:12" ht="12.75" hidden="1">
      <c r="A176" s="6"/>
      <c r="B176" s="12" t="s">
        <v>93</v>
      </c>
      <c r="C176" s="7" t="s">
        <v>33</v>
      </c>
      <c r="D176" s="24">
        <f>DSUM(C171:I174,2,$C$550:$C$551)</f>
        <v>0</v>
      </c>
      <c r="E176" s="24">
        <f>DSUM(C171:I174,3,$C$550:$C$551)</f>
        <v>0</v>
      </c>
      <c r="F176" s="24">
        <f>DSUM(C171:I174,4,$C$550:$C$551)</f>
        <v>0</v>
      </c>
      <c r="G176" s="24">
        <f>DSUM(C171:I174,5,$C$550:$C$551)</f>
        <v>0</v>
      </c>
      <c r="H176" s="24">
        <f>DSUM(C171:I174,6,$C$550:$C$551)</f>
        <v>0</v>
      </c>
      <c r="I176" s="24">
        <f>DSUM(C171:I174,7,$C$550:$C$551)</f>
        <v>0</v>
      </c>
      <c r="J176" s="8"/>
      <c r="K176" s="8"/>
      <c r="L176" s="8"/>
    </row>
    <row r="177" spans="1:12" ht="12.75" hidden="1">
      <c r="A177" s="6"/>
      <c r="B177" s="10"/>
      <c r="C177" s="7" t="s">
        <v>94</v>
      </c>
      <c r="D177" s="24">
        <f>DSUM(C171:I174,2,$D$550:$D$551)</f>
        <v>0</v>
      </c>
      <c r="E177" s="24">
        <f>DSUM(C171:I174,3,$D$550:$D$551)</f>
        <v>0</v>
      </c>
      <c r="F177" s="24">
        <f>DSUM(C171:I174,4,$D$550:$D$551)</f>
        <v>0</v>
      </c>
      <c r="G177" s="24">
        <f>DSUM(C171:I174,5,$D$550:$D$551)</f>
        <v>0</v>
      </c>
      <c r="H177" s="24">
        <f>DSUM(C171:I174,6,$D$550:$D$551)</f>
        <v>0</v>
      </c>
      <c r="I177" s="24">
        <f>DSUM(C171:I174,7,$D$550:$D$551)</f>
        <v>0</v>
      </c>
      <c r="J177" s="8"/>
      <c r="K177" s="8"/>
      <c r="L177" s="8"/>
    </row>
    <row r="178" spans="1:12" ht="12.75" hidden="1">
      <c r="A178" s="6"/>
      <c r="B178" s="10"/>
      <c r="C178" s="7" t="s">
        <v>95</v>
      </c>
      <c r="D178" s="24">
        <f>DSUM(C171:I174,2,$F$550:$F$551)</f>
        <v>0</v>
      </c>
      <c r="E178" s="24">
        <f>DSUM(C171:I174,3,$F$550:$F$551)</f>
        <v>0</v>
      </c>
      <c r="F178" s="24">
        <f>DSUM(C171:I174,4,$F$550:$F$551)</f>
        <v>0</v>
      </c>
      <c r="G178" s="24">
        <f>DSUM(C171:I174,5,$F$550:$F$551)</f>
        <v>0</v>
      </c>
      <c r="H178" s="24">
        <f>DSUM(C171:I174,6,$F$550:$F$551)</f>
        <v>0</v>
      </c>
      <c r="I178" s="24">
        <f>DSUM(C171:I174,7,$F$550:$F$551)</f>
        <v>0</v>
      </c>
      <c r="J178" s="8"/>
      <c r="K178" s="8"/>
      <c r="L178" s="8"/>
    </row>
    <row r="179" spans="1:12" ht="12.75" hidden="1">
      <c r="A179" s="6"/>
      <c r="B179" s="10"/>
      <c r="C179" s="7" t="s">
        <v>24</v>
      </c>
      <c r="D179" s="24">
        <f>DSUM(C171:I174,2,$E$550:$E$551)</f>
        <v>0</v>
      </c>
      <c r="E179" s="24">
        <f>DSUM(C171:I174,3,$E$550:$E$551)</f>
        <v>0</v>
      </c>
      <c r="F179" s="24">
        <f>DSUM(C171:I174,4,$E$550:$E$551)</f>
        <v>0</v>
      </c>
      <c r="G179" s="24">
        <f>DSUM(C171:I174,5,$E$550:$E$551)</f>
        <v>0</v>
      </c>
      <c r="H179" s="24">
        <f>DSUM(C171:I174,6,$E$550:$E$551)</f>
        <v>0</v>
      </c>
      <c r="I179" s="24">
        <f>DSUM(C171:I174,7,$E$550:$E$551)</f>
        <v>0</v>
      </c>
      <c r="J179" s="8"/>
      <c r="K179" s="8"/>
      <c r="L179" s="8"/>
    </row>
    <row r="180" spans="1:12" ht="12.75" hidden="1">
      <c r="A180" s="3" t="s">
        <v>126</v>
      </c>
      <c r="B180" s="4" t="s">
        <v>127</v>
      </c>
      <c r="C180" s="5" t="s">
        <v>21</v>
      </c>
      <c r="D180" s="13"/>
      <c r="E180" s="13"/>
      <c r="F180" s="13"/>
      <c r="G180" s="13"/>
      <c r="H180" s="13"/>
      <c r="I180" s="13"/>
      <c r="J180" s="4"/>
      <c r="K180" s="4"/>
      <c r="L180" s="4"/>
    </row>
    <row r="181" spans="1:12" ht="12.75" hidden="1">
      <c r="A181" s="6" t="s">
        <v>188</v>
      </c>
      <c r="B181" s="7" t="s">
        <v>207</v>
      </c>
      <c r="C181" s="8" t="s">
        <v>94</v>
      </c>
      <c r="D181" s="9"/>
      <c r="E181" s="9">
        <v>0</v>
      </c>
      <c r="F181" s="9">
        <f aca="true" t="shared" si="15" ref="F181:F186">G181+H181+I181</f>
        <v>0</v>
      </c>
      <c r="G181" s="9"/>
      <c r="H181" s="9"/>
      <c r="I181" s="9"/>
      <c r="J181" s="8">
        <v>2010</v>
      </c>
      <c r="K181" s="8"/>
      <c r="L181" s="8"/>
    </row>
    <row r="182" spans="1:12" ht="12.75" hidden="1">
      <c r="A182" s="85" t="s">
        <v>191</v>
      </c>
      <c r="B182" s="87" t="s">
        <v>208</v>
      </c>
      <c r="C182" s="8" t="s">
        <v>24</v>
      </c>
      <c r="D182" s="9"/>
      <c r="E182" s="9">
        <v>0</v>
      </c>
      <c r="F182" s="9">
        <f t="shared" si="15"/>
        <v>0</v>
      </c>
      <c r="G182" s="9"/>
      <c r="H182" s="9"/>
      <c r="I182" s="9"/>
      <c r="J182" s="8">
        <v>2009</v>
      </c>
      <c r="K182" s="8"/>
      <c r="L182" s="8"/>
    </row>
    <row r="183" spans="1:12" ht="12.75" hidden="1">
      <c r="A183" s="86"/>
      <c r="B183" s="88"/>
      <c r="C183" s="8" t="s">
        <v>94</v>
      </c>
      <c r="D183" s="9"/>
      <c r="E183" s="9">
        <v>0</v>
      </c>
      <c r="F183" s="9">
        <f t="shared" si="15"/>
        <v>0</v>
      </c>
      <c r="G183" s="9"/>
      <c r="H183" s="9"/>
      <c r="I183" s="9"/>
      <c r="J183" s="8">
        <v>2009</v>
      </c>
      <c r="K183" s="8"/>
      <c r="L183" s="8"/>
    </row>
    <row r="184" spans="1:12" ht="25.5" hidden="1">
      <c r="A184" s="6" t="s">
        <v>193</v>
      </c>
      <c r="B184" s="7" t="s">
        <v>209</v>
      </c>
      <c r="C184" s="8" t="s">
        <v>94</v>
      </c>
      <c r="D184" s="9"/>
      <c r="E184" s="9">
        <v>0</v>
      </c>
      <c r="F184" s="9">
        <f t="shared" si="15"/>
        <v>0</v>
      </c>
      <c r="G184" s="9"/>
      <c r="H184" s="9"/>
      <c r="I184" s="9"/>
      <c r="J184" s="8">
        <v>2009</v>
      </c>
      <c r="K184" s="8"/>
      <c r="L184" s="8"/>
    </row>
    <row r="185" spans="1:12" ht="25.5" hidden="1">
      <c r="A185" s="6" t="s">
        <v>195</v>
      </c>
      <c r="B185" s="7" t="s">
        <v>210</v>
      </c>
      <c r="C185" s="8" t="s">
        <v>94</v>
      </c>
      <c r="D185" s="9"/>
      <c r="E185" s="9">
        <v>0</v>
      </c>
      <c r="F185" s="9">
        <f t="shared" si="15"/>
        <v>0</v>
      </c>
      <c r="G185" s="9"/>
      <c r="H185" s="9"/>
      <c r="I185" s="9"/>
      <c r="J185" s="8">
        <v>2009</v>
      </c>
      <c r="K185" s="8"/>
      <c r="L185" s="8"/>
    </row>
    <row r="186" spans="1:12" ht="25.5" hidden="1">
      <c r="A186" s="6" t="s">
        <v>197</v>
      </c>
      <c r="B186" s="7" t="s">
        <v>211</v>
      </c>
      <c r="C186" s="8" t="s">
        <v>94</v>
      </c>
      <c r="D186" s="9"/>
      <c r="E186" s="9">
        <v>0</v>
      </c>
      <c r="F186" s="9">
        <f t="shared" si="15"/>
        <v>0</v>
      </c>
      <c r="G186" s="9"/>
      <c r="H186" s="9"/>
      <c r="I186" s="9"/>
      <c r="J186" s="8">
        <v>2010</v>
      </c>
      <c r="K186" s="8"/>
      <c r="L186" s="8"/>
    </row>
    <row r="187" spans="1:12" ht="12.75" hidden="1">
      <c r="A187" s="6"/>
      <c r="B187" s="10" t="s">
        <v>212</v>
      </c>
      <c r="C187" s="8"/>
      <c r="D187" s="11">
        <f aca="true" t="shared" si="16" ref="D187:I187">SUM(D181:D186)</f>
        <v>0</v>
      </c>
      <c r="E187" s="11">
        <f t="shared" si="16"/>
        <v>0</v>
      </c>
      <c r="F187" s="11">
        <f t="shared" si="16"/>
        <v>0</v>
      </c>
      <c r="G187" s="11">
        <f t="shared" si="16"/>
        <v>0</v>
      </c>
      <c r="H187" s="11">
        <f t="shared" si="16"/>
        <v>0</v>
      </c>
      <c r="I187" s="11">
        <f t="shared" si="16"/>
        <v>0</v>
      </c>
      <c r="J187" s="8"/>
      <c r="K187" s="8"/>
      <c r="L187" s="8"/>
    </row>
    <row r="188" spans="1:12" ht="12.75" hidden="1">
      <c r="A188" s="6"/>
      <c r="B188" s="12" t="s">
        <v>93</v>
      </c>
      <c r="C188" s="7" t="s">
        <v>33</v>
      </c>
      <c r="D188" s="24">
        <f>DSUM(C180:I186,2,$C$550:$C$551)</f>
        <v>0</v>
      </c>
      <c r="E188" s="24">
        <f>DSUM(C180:I186,3,$C$550:$C$551)</f>
        <v>0</v>
      </c>
      <c r="F188" s="24">
        <f>DSUM(C180:I186,4,$C$550:$C$551)</f>
        <v>0</v>
      </c>
      <c r="G188" s="24">
        <f>DSUM(C180:I186,5,$C$550:$C$551)</f>
        <v>0</v>
      </c>
      <c r="H188" s="24">
        <f>DSUM(C180:I186,6,$C$550:$C$551)</f>
        <v>0</v>
      </c>
      <c r="I188" s="24">
        <f>DSUM(C180:I186,7,$C$550:$C$551)</f>
        <v>0</v>
      </c>
      <c r="J188" s="8"/>
      <c r="K188" s="8"/>
      <c r="L188" s="8"/>
    </row>
    <row r="189" spans="1:12" ht="12.75" hidden="1">
      <c r="A189" s="6"/>
      <c r="B189" s="10"/>
      <c r="C189" s="7" t="s">
        <v>94</v>
      </c>
      <c r="D189" s="24">
        <f>DSUM(C180:I186,2,$D$550:$D$551)</f>
        <v>0</v>
      </c>
      <c r="E189" s="24">
        <f>DSUM(C180:I186,3,$D$550:$D$551)</f>
        <v>0</v>
      </c>
      <c r="F189" s="24">
        <f>DSUM(C180:I186,4,$D$550:$D$551)</f>
        <v>0</v>
      </c>
      <c r="G189" s="24">
        <f>DSUM(C180:I186,5,$D$550:$D$551)</f>
        <v>0</v>
      </c>
      <c r="H189" s="24">
        <f>DSUM(C180:I186,6,$D$550:$D$551)</f>
        <v>0</v>
      </c>
      <c r="I189" s="24">
        <f>DSUM(C180:I186,7,$D$550:$D$551)</f>
        <v>0</v>
      </c>
      <c r="J189" s="8"/>
      <c r="K189" s="8"/>
      <c r="L189" s="8"/>
    </row>
    <row r="190" spans="1:12" ht="12.75" hidden="1">
      <c r="A190" s="6"/>
      <c r="B190" s="10"/>
      <c r="C190" s="7" t="s">
        <v>95</v>
      </c>
      <c r="D190" s="24">
        <f>DSUM(C180:I186,2,$F$550:$F$551)</f>
        <v>0</v>
      </c>
      <c r="E190" s="24">
        <f>DSUM(C180:I186,3,$F$550:$F$551)</f>
        <v>0</v>
      </c>
      <c r="F190" s="24">
        <f>DSUM(C180:I186,4,$F$550:$F$551)</f>
        <v>0</v>
      </c>
      <c r="G190" s="24">
        <f>DSUM(C180:I186,5,$F$550:$F$551)</f>
        <v>0</v>
      </c>
      <c r="H190" s="24">
        <f>DSUM(C180:I186,6,$F$550:$F$551)</f>
        <v>0</v>
      </c>
      <c r="I190" s="24">
        <f>DSUM(C180:I186,7,$F$550:$F$551)</f>
        <v>0</v>
      </c>
      <c r="J190" s="8"/>
      <c r="K190" s="8"/>
      <c r="L190" s="8"/>
    </row>
    <row r="191" spans="1:12" ht="12.75" hidden="1">
      <c r="A191" s="6"/>
      <c r="B191" s="10"/>
      <c r="C191" s="7" t="s">
        <v>24</v>
      </c>
      <c r="D191" s="24">
        <f>DSUM(C180:I186,2,$E$550:$E$551)</f>
        <v>0</v>
      </c>
      <c r="E191" s="24">
        <f>DSUM(C180:I186,3,$E$550:$E$551)</f>
        <v>0</v>
      </c>
      <c r="F191" s="24">
        <f>DSUM(C180:I186,4,$E$550:$E$551)</f>
        <v>0</v>
      </c>
      <c r="G191" s="24">
        <f>DSUM(C180:I186,5,$E$550:$E$551)</f>
        <v>0</v>
      </c>
      <c r="H191" s="24">
        <f>DSUM(C180:I186,6,$E$550:$E$551)</f>
        <v>0</v>
      </c>
      <c r="I191" s="24">
        <f>DSUM(C180:I186,7,$E$550:$E$551)</f>
        <v>0</v>
      </c>
      <c r="J191" s="8"/>
      <c r="K191" s="8"/>
      <c r="L191" s="8"/>
    </row>
    <row r="192" spans="1:12" ht="25.5" hidden="1">
      <c r="A192" s="6"/>
      <c r="B192" s="10" t="s">
        <v>213</v>
      </c>
      <c r="C192" s="8"/>
      <c r="D192" s="11">
        <f aca="true" t="shared" si="17" ref="D192:I194">D187+D175+D166+D156</f>
        <v>0</v>
      </c>
      <c r="E192" s="11">
        <f t="shared" si="17"/>
        <v>0</v>
      </c>
      <c r="F192" s="11">
        <f t="shared" si="17"/>
        <v>0</v>
      </c>
      <c r="G192" s="11">
        <f t="shared" si="17"/>
        <v>0</v>
      </c>
      <c r="H192" s="11">
        <f t="shared" si="17"/>
        <v>0</v>
      </c>
      <c r="I192" s="11">
        <f t="shared" si="17"/>
        <v>0</v>
      </c>
      <c r="J192" s="8"/>
      <c r="K192" s="8"/>
      <c r="L192" s="8"/>
    </row>
    <row r="193" spans="1:12" ht="12.75" hidden="1">
      <c r="A193" s="6"/>
      <c r="B193" s="12" t="s">
        <v>93</v>
      </c>
      <c r="C193" s="7" t="s">
        <v>33</v>
      </c>
      <c r="D193" s="11">
        <f t="shared" si="17"/>
        <v>0</v>
      </c>
      <c r="E193" s="11">
        <f t="shared" si="17"/>
        <v>0</v>
      </c>
      <c r="F193" s="11">
        <f t="shared" si="17"/>
        <v>0</v>
      </c>
      <c r="G193" s="11">
        <f t="shared" si="17"/>
        <v>0</v>
      </c>
      <c r="H193" s="11">
        <f t="shared" si="17"/>
        <v>0</v>
      </c>
      <c r="I193" s="11">
        <f t="shared" si="17"/>
        <v>0</v>
      </c>
      <c r="J193" s="8"/>
      <c r="K193" s="8"/>
      <c r="L193" s="8"/>
    </row>
    <row r="194" spans="1:12" ht="12.75" hidden="1">
      <c r="A194" s="6"/>
      <c r="B194" s="10"/>
      <c r="C194" s="7" t="s">
        <v>94</v>
      </c>
      <c r="D194" s="11">
        <f t="shared" si="17"/>
        <v>0</v>
      </c>
      <c r="E194" s="11">
        <f t="shared" si="17"/>
        <v>0</v>
      </c>
      <c r="F194" s="11">
        <f t="shared" si="17"/>
        <v>0</v>
      </c>
      <c r="G194" s="11">
        <f t="shared" si="17"/>
        <v>0</v>
      </c>
      <c r="H194" s="11">
        <f t="shared" si="17"/>
        <v>0</v>
      </c>
      <c r="I194" s="11">
        <f t="shared" si="17"/>
        <v>0</v>
      </c>
      <c r="J194" s="8"/>
      <c r="K194" s="8"/>
      <c r="L194" s="8"/>
    </row>
    <row r="195" spans="1:12" ht="12.75" hidden="1">
      <c r="A195" s="6"/>
      <c r="B195" s="10"/>
      <c r="C195" s="7" t="s">
        <v>95</v>
      </c>
      <c r="D195" s="11">
        <f aca="true" t="shared" si="18" ref="D195:I195">D159+D169+D178+D190</f>
        <v>0</v>
      </c>
      <c r="E195" s="11">
        <f t="shared" si="18"/>
        <v>0</v>
      </c>
      <c r="F195" s="11">
        <f t="shared" si="18"/>
        <v>0</v>
      </c>
      <c r="G195" s="11">
        <f t="shared" si="18"/>
        <v>0</v>
      </c>
      <c r="H195" s="11">
        <f t="shared" si="18"/>
        <v>0</v>
      </c>
      <c r="I195" s="11">
        <f t="shared" si="18"/>
        <v>0</v>
      </c>
      <c r="J195" s="8"/>
      <c r="K195" s="8"/>
      <c r="L195" s="8"/>
    </row>
    <row r="196" spans="1:12" ht="12.75" hidden="1">
      <c r="A196" s="6"/>
      <c r="B196" s="10"/>
      <c r="C196" s="7" t="s">
        <v>24</v>
      </c>
      <c r="D196" s="11">
        <f aca="true" t="shared" si="19" ref="D196:I196">D191+D179+D170+D160</f>
        <v>0</v>
      </c>
      <c r="E196" s="11">
        <f t="shared" si="19"/>
        <v>0</v>
      </c>
      <c r="F196" s="11">
        <f t="shared" si="19"/>
        <v>0</v>
      </c>
      <c r="G196" s="11">
        <f t="shared" si="19"/>
        <v>0</v>
      </c>
      <c r="H196" s="11">
        <f t="shared" si="19"/>
        <v>0</v>
      </c>
      <c r="I196" s="11">
        <f t="shared" si="19"/>
        <v>0</v>
      </c>
      <c r="J196" s="8"/>
      <c r="K196" s="8"/>
      <c r="L196" s="8"/>
    </row>
    <row r="197" spans="1:11" ht="15">
      <c r="A197" s="96" t="s">
        <v>214</v>
      </c>
      <c r="B197" s="96"/>
      <c r="C197" s="96"/>
      <c r="D197" s="96"/>
      <c r="E197" s="96"/>
      <c r="F197" s="96"/>
      <c r="G197" s="96"/>
      <c r="H197" s="96"/>
      <c r="I197" s="96"/>
      <c r="J197" s="96"/>
      <c r="K197" s="96"/>
    </row>
    <row r="198" spans="1:12" ht="12.75">
      <c r="A198" s="3" t="s">
        <v>19</v>
      </c>
      <c r="B198" s="4" t="s">
        <v>20</v>
      </c>
      <c r="C198" s="5" t="s">
        <v>21</v>
      </c>
      <c r="D198" s="4"/>
      <c r="E198" s="4"/>
      <c r="F198" s="4"/>
      <c r="G198" s="4"/>
      <c r="H198" s="4"/>
      <c r="I198" s="4"/>
      <c r="J198" s="4"/>
      <c r="K198" s="4"/>
      <c r="L198" s="4"/>
    </row>
    <row r="199" spans="1:12" s="20" customFormat="1" ht="12.75">
      <c r="A199" s="89" t="s">
        <v>22</v>
      </c>
      <c r="B199" s="92" t="s">
        <v>215</v>
      </c>
      <c r="C199" s="18" t="s">
        <v>33</v>
      </c>
      <c r="D199" s="19">
        <v>156000</v>
      </c>
      <c r="E199" s="19">
        <v>0</v>
      </c>
      <c r="F199" s="19">
        <f>G199+H199+I199</f>
        <v>156000</v>
      </c>
      <c r="G199" s="19">
        <v>56000</v>
      </c>
      <c r="H199" s="19">
        <v>80000</v>
      </c>
      <c r="I199" s="19">
        <v>20000</v>
      </c>
      <c r="J199" s="18">
        <v>2010</v>
      </c>
      <c r="K199" s="89" t="s">
        <v>216</v>
      </c>
      <c r="L199" s="18"/>
    </row>
    <row r="200" spans="1:12" s="20" customFormat="1" ht="12.75">
      <c r="A200" s="91"/>
      <c r="B200" s="94"/>
      <c r="C200" s="18" t="s">
        <v>94</v>
      </c>
      <c r="D200" s="19">
        <v>20000</v>
      </c>
      <c r="E200" s="19">
        <v>0</v>
      </c>
      <c r="F200" s="19">
        <f>G200+H200+I200</f>
        <v>20000</v>
      </c>
      <c r="G200" s="19">
        <v>0</v>
      </c>
      <c r="H200" s="19">
        <v>10000</v>
      </c>
      <c r="I200" s="19">
        <v>10000</v>
      </c>
      <c r="J200" s="18">
        <v>2010</v>
      </c>
      <c r="K200" s="125"/>
      <c r="L200" s="18"/>
    </row>
    <row r="201" spans="1:12" ht="12.75">
      <c r="A201" s="6"/>
      <c r="B201" s="10" t="s">
        <v>202</v>
      </c>
      <c r="C201" s="8"/>
      <c r="D201" s="24">
        <f aca="true" t="shared" si="20" ref="D201:I201">SUM(D199:D200)</f>
        <v>176000</v>
      </c>
      <c r="E201" s="24">
        <f t="shared" si="20"/>
        <v>0</v>
      </c>
      <c r="F201" s="24">
        <f t="shared" si="20"/>
        <v>176000</v>
      </c>
      <c r="G201" s="24">
        <f t="shared" si="20"/>
        <v>56000</v>
      </c>
      <c r="H201" s="24">
        <f t="shared" si="20"/>
        <v>90000</v>
      </c>
      <c r="I201" s="24">
        <f t="shared" si="20"/>
        <v>30000</v>
      </c>
      <c r="J201" s="8"/>
      <c r="K201" s="125"/>
      <c r="L201" s="8"/>
    </row>
    <row r="202" spans="1:12" ht="12.75">
      <c r="A202" s="6"/>
      <c r="B202" s="12" t="s">
        <v>93</v>
      </c>
      <c r="C202" s="7" t="s">
        <v>33</v>
      </c>
      <c r="D202" s="24">
        <f>DSUM(C198:I200,2,$C$550:$C$551)</f>
        <v>156000</v>
      </c>
      <c r="E202" s="24">
        <f>DSUM(C198:I200,3,$C$550:$C$551)</f>
        <v>0</v>
      </c>
      <c r="F202" s="24">
        <f>DSUM(C198:I200,4,$C$550:$C$551)</f>
        <v>156000</v>
      </c>
      <c r="G202" s="24">
        <f>DSUM(C198:I200,5,$C$550:$C$551)</f>
        <v>56000</v>
      </c>
      <c r="H202" s="24">
        <f>DSUM(C198:I200,6,$C$550:$C$551)</f>
        <v>80000</v>
      </c>
      <c r="I202" s="24">
        <f>DSUM(C198:I200,7,$C$550:$C$551)</f>
        <v>20000</v>
      </c>
      <c r="J202" s="8"/>
      <c r="K202" s="125"/>
      <c r="L202" s="8"/>
    </row>
    <row r="203" spans="1:12" ht="12.75">
      <c r="A203" s="6"/>
      <c r="B203" s="10"/>
      <c r="C203" s="7" t="s">
        <v>94</v>
      </c>
      <c r="D203" s="24">
        <f>DSUM(C198:I200,2,$D$550:$D$551)</f>
        <v>20000</v>
      </c>
      <c r="E203" s="24">
        <f>DSUM(C198:I200,3,$D$550:$D$551)</f>
        <v>0</v>
      </c>
      <c r="F203" s="24">
        <f>DSUM(C198:I200,4,$D$550:$D$551)</f>
        <v>20000</v>
      </c>
      <c r="G203" s="24">
        <f>DSUM(C198:I200,5,$D$550:$D$551)</f>
        <v>0</v>
      </c>
      <c r="H203" s="24">
        <f>DSUM(C198:I200,6,$D$550:$D$551)</f>
        <v>10000</v>
      </c>
      <c r="I203" s="24">
        <f>DSUM(C198:I200,7,$D$550:$D$551)</f>
        <v>10000</v>
      </c>
      <c r="J203" s="8"/>
      <c r="K203" s="125"/>
      <c r="L203" s="8"/>
    </row>
    <row r="204" spans="1:12" ht="12.75">
      <c r="A204" s="6"/>
      <c r="B204" s="10"/>
      <c r="C204" s="7" t="s">
        <v>95</v>
      </c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8"/>
      <c r="K204" s="125"/>
      <c r="L204" s="8"/>
    </row>
    <row r="205" spans="1:12" ht="12.75">
      <c r="A205" s="6"/>
      <c r="B205" s="10"/>
      <c r="C205" s="7" t="s">
        <v>24</v>
      </c>
      <c r="D205" s="24">
        <f>DSUM(C198:I200,2,$E$550:$E$551)</f>
        <v>0</v>
      </c>
      <c r="E205" s="24">
        <f>DSUM(C198:I200,3,$E$550:$E$551)</f>
        <v>0</v>
      </c>
      <c r="F205" s="24">
        <f>DSUM(C198:I200,4,$E$550:$E$551)</f>
        <v>0</v>
      </c>
      <c r="G205" s="24">
        <f>DSUM(C198:I200,5,$E$550:$E$551)</f>
        <v>0</v>
      </c>
      <c r="H205" s="24">
        <f>DSUM(C198:I200,6,$E$550:$E$551)</f>
        <v>0</v>
      </c>
      <c r="I205" s="24">
        <f>DSUM(C198:I200,7,$E$550:$E$551)</f>
        <v>0</v>
      </c>
      <c r="J205" s="8"/>
      <c r="K205" s="105"/>
      <c r="L205" s="8"/>
    </row>
    <row r="206" spans="1:12" ht="12.75" hidden="1">
      <c r="A206" s="3" t="s">
        <v>96</v>
      </c>
      <c r="B206" s="4" t="s">
        <v>97</v>
      </c>
      <c r="C206" s="5" t="s">
        <v>21</v>
      </c>
      <c r="D206" s="13"/>
      <c r="E206" s="13"/>
      <c r="F206" s="13"/>
      <c r="G206" s="13"/>
      <c r="H206" s="13"/>
      <c r="I206" s="13"/>
      <c r="J206" s="4"/>
      <c r="K206" s="4"/>
      <c r="L206" s="4"/>
    </row>
    <row r="207" spans="1:12" ht="12.75" hidden="1">
      <c r="A207" s="6"/>
      <c r="B207" s="7"/>
      <c r="C207" s="8"/>
      <c r="D207" s="9"/>
      <c r="E207" s="9"/>
      <c r="F207" s="9"/>
      <c r="G207" s="9"/>
      <c r="H207" s="9"/>
      <c r="I207" s="9"/>
      <c r="J207" s="8"/>
      <c r="K207" s="8"/>
      <c r="L207" s="8"/>
    </row>
    <row r="208" spans="1:12" ht="12.75" hidden="1">
      <c r="A208" s="6"/>
      <c r="B208" s="10" t="s">
        <v>203</v>
      </c>
      <c r="C208" s="8"/>
      <c r="D208" s="24">
        <f aca="true" t="shared" si="21" ref="D208:I208">SUM(D207)</f>
        <v>0</v>
      </c>
      <c r="E208" s="24">
        <f t="shared" si="21"/>
        <v>0</v>
      </c>
      <c r="F208" s="24">
        <f t="shared" si="21"/>
        <v>0</v>
      </c>
      <c r="G208" s="24">
        <f t="shared" si="21"/>
        <v>0</v>
      </c>
      <c r="H208" s="24">
        <f t="shared" si="21"/>
        <v>0</v>
      </c>
      <c r="I208" s="24">
        <f t="shared" si="21"/>
        <v>0</v>
      </c>
      <c r="J208" s="8"/>
      <c r="K208" s="8"/>
      <c r="L208" s="8"/>
    </row>
    <row r="209" spans="1:12" ht="12.75" hidden="1">
      <c r="A209" s="6"/>
      <c r="B209" s="12" t="s">
        <v>93</v>
      </c>
      <c r="C209" s="7" t="s">
        <v>33</v>
      </c>
      <c r="D209" s="24">
        <f>DSUM(C206:I207,2,$C$550:$C$551)</f>
        <v>0</v>
      </c>
      <c r="E209" s="24">
        <f>DSUM(C206:I207,3,$C$550:$C$551)</f>
        <v>0</v>
      </c>
      <c r="F209" s="24">
        <f>DSUM(C206:I207,4,$C$550:$C$551)</f>
        <v>0</v>
      </c>
      <c r="G209" s="24">
        <f>DSUM(C206:I207,5,$C$550:$C$551)</f>
        <v>0</v>
      </c>
      <c r="H209" s="24">
        <f>DSUM(C206:I207,6,$C$550:$C$551)</f>
        <v>0</v>
      </c>
      <c r="I209" s="24">
        <f>DSUM(C206:I207,7,$C$550:$C$551)</f>
        <v>0</v>
      </c>
      <c r="J209" s="8"/>
      <c r="K209" s="8"/>
      <c r="L209" s="8"/>
    </row>
    <row r="210" spans="1:12" ht="12.75" hidden="1">
      <c r="A210" s="6"/>
      <c r="B210" s="10"/>
      <c r="C210" s="7" t="s">
        <v>94</v>
      </c>
      <c r="D210" s="24">
        <f>DSUM(C206:I207,2,$D$550:$D$551)</f>
        <v>0</v>
      </c>
      <c r="E210" s="24">
        <f>DSUM(C206:I207,3,$D$550:$D$551)</f>
        <v>0</v>
      </c>
      <c r="F210" s="24">
        <f>DSUM(C206:I207,4,$D$550:$D$551)</f>
        <v>0</v>
      </c>
      <c r="G210" s="24">
        <f>DSUM(C206:I207,5,$D$550:$D$551)</f>
        <v>0</v>
      </c>
      <c r="H210" s="24">
        <f>DSUM(C206:I207,6,$D$550:$D$551)</f>
        <v>0</v>
      </c>
      <c r="I210" s="24">
        <f>DSUM(C206:I207,7,$D$550:$D$551)</f>
        <v>0</v>
      </c>
      <c r="J210" s="8"/>
      <c r="K210" s="8"/>
      <c r="L210" s="8"/>
    </row>
    <row r="211" spans="1:12" ht="12.75" hidden="1">
      <c r="A211" s="6"/>
      <c r="B211" s="10"/>
      <c r="C211" s="7" t="s">
        <v>95</v>
      </c>
      <c r="D211" s="24">
        <v>0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8"/>
      <c r="K211" s="8"/>
      <c r="L211" s="8"/>
    </row>
    <row r="212" spans="1:12" ht="12.75" hidden="1">
      <c r="A212" s="6"/>
      <c r="B212" s="10"/>
      <c r="C212" s="7" t="s">
        <v>24</v>
      </c>
      <c r="D212" s="24">
        <f>DSUM(C206:I207,2,$E$550:$E$551)</f>
        <v>0</v>
      </c>
      <c r="E212" s="24">
        <f>DSUM(C206:I207,3,$E$550:$E$551)</f>
        <v>0</v>
      </c>
      <c r="F212" s="24">
        <f>DSUM(C206:I207,4,$E$550:$E$551)</f>
        <v>0</v>
      </c>
      <c r="G212" s="24">
        <f>DSUM(C206:I207,5,$E$550:$E$551)</f>
        <v>0</v>
      </c>
      <c r="H212" s="24">
        <f>DSUM(C206:I207,6,$E$550:$E$551)</f>
        <v>0</v>
      </c>
      <c r="I212" s="24">
        <f>DSUM(C206:I207,7,$E$550:$E$551)</f>
        <v>0</v>
      </c>
      <c r="J212" s="8"/>
      <c r="K212" s="8"/>
      <c r="L212" s="8"/>
    </row>
    <row r="213" spans="1:12" ht="12.75">
      <c r="A213" s="3" t="s">
        <v>99</v>
      </c>
      <c r="B213" s="4" t="s">
        <v>100</v>
      </c>
      <c r="C213" s="5" t="s">
        <v>21</v>
      </c>
      <c r="D213" s="13"/>
      <c r="E213" s="13"/>
      <c r="F213" s="13"/>
      <c r="G213" s="13"/>
      <c r="H213" s="13"/>
      <c r="I213" s="13"/>
      <c r="J213" s="4"/>
      <c r="K213" s="4"/>
      <c r="L213" s="4"/>
    </row>
    <row r="214" spans="1:12" ht="25.5" customHeight="1">
      <c r="A214" s="6" t="s">
        <v>101</v>
      </c>
      <c r="B214" s="21" t="s">
        <v>217</v>
      </c>
      <c r="C214" s="8" t="s">
        <v>24</v>
      </c>
      <c r="D214" s="9">
        <v>17450</v>
      </c>
      <c r="E214" s="9">
        <v>0</v>
      </c>
      <c r="F214" s="9">
        <f aca="true" t="shared" si="22" ref="F214:F219">G214+H214+I214</f>
        <v>17450</v>
      </c>
      <c r="G214" s="9">
        <f>200+2300+500</f>
        <v>3000</v>
      </c>
      <c r="H214" s="9">
        <f>12000+1200+250</f>
        <v>13450</v>
      </c>
      <c r="I214" s="9">
        <f>600+400</f>
        <v>1000</v>
      </c>
      <c r="J214" s="8">
        <v>2010</v>
      </c>
      <c r="K214" s="114" t="s">
        <v>125</v>
      </c>
      <c r="L214" s="8" t="s">
        <v>26</v>
      </c>
    </row>
    <row r="215" spans="1:12" ht="25.5">
      <c r="A215" s="6" t="s">
        <v>104</v>
      </c>
      <c r="B215" s="30" t="s">
        <v>218</v>
      </c>
      <c r="C215" s="8" t="s">
        <v>24</v>
      </c>
      <c r="D215" s="9">
        <v>57000</v>
      </c>
      <c r="E215" s="9">
        <v>0</v>
      </c>
      <c r="F215" s="9">
        <f t="shared" si="22"/>
        <v>57000</v>
      </c>
      <c r="G215" s="9">
        <v>2500</v>
      </c>
      <c r="H215" s="9">
        <v>46000</v>
      </c>
      <c r="I215" s="9">
        <v>8500</v>
      </c>
      <c r="J215" s="8">
        <v>2010</v>
      </c>
      <c r="K215" s="115"/>
      <c r="L215" s="8" t="s">
        <v>26</v>
      </c>
    </row>
    <row r="216" spans="1:12" s="20" customFormat="1" ht="12.75">
      <c r="A216" s="26" t="s">
        <v>106</v>
      </c>
      <c r="B216" s="23" t="s">
        <v>219</v>
      </c>
      <c r="C216" s="18" t="s">
        <v>94</v>
      </c>
      <c r="D216" s="19">
        <v>1100</v>
      </c>
      <c r="E216" s="19">
        <v>400</v>
      </c>
      <c r="F216" s="19">
        <f t="shared" si="22"/>
        <v>700</v>
      </c>
      <c r="G216" s="19">
        <v>700</v>
      </c>
      <c r="H216" s="19">
        <v>0</v>
      </c>
      <c r="I216" s="19">
        <v>0</v>
      </c>
      <c r="J216" s="18">
        <v>2008</v>
      </c>
      <c r="K216" s="115"/>
      <c r="L216" s="18" t="s">
        <v>26</v>
      </c>
    </row>
    <row r="217" spans="1:12" ht="38.25">
      <c r="A217" s="6" t="s">
        <v>108</v>
      </c>
      <c r="B217" s="30" t="s">
        <v>220</v>
      </c>
      <c r="C217" s="8" t="s">
        <v>33</v>
      </c>
      <c r="D217" s="9">
        <v>2440</v>
      </c>
      <c r="E217" s="9">
        <v>0</v>
      </c>
      <c r="F217" s="9">
        <f t="shared" si="22"/>
        <v>2440</v>
      </c>
      <c r="G217" s="9">
        <v>2000</v>
      </c>
      <c r="H217" s="9">
        <v>440</v>
      </c>
      <c r="I217" s="9">
        <v>0</v>
      </c>
      <c r="J217" s="8">
        <v>2009</v>
      </c>
      <c r="K217" s="115"/>
      <c r="L217" s="8" t="s">
        <v>26</v>
      </c>
    </row>
    <row r="218" spans="1:12" s="20" customFormat="1" ht="12.75">
      <c r="A218" s="26" t="s">
        <v>110</v>
      </c>
      <c r="B218" s="23" t="s">
        <v>221</v>
      </c>
      <c r="C218" s="18" t="s">
        <v>94</v>
      </c>
      <c r="D218" s="19">
        <v>750</v>
      </c>
      <c r="E218" s="19">
        <v>0</v>
      </c>
      <c r="F218" s="19">
        <f t="shared" si="22"/>
        <v>750</v>
      </c>
      <c r="G218" s="19">
        <v>200</v>
      </c>
      <c r="H218" s="19">
        <v>250</v>
      </c>
      <c r="I218" s="19">
        <v>300</v>
      </c>
      <c r="J218" s="18">
        <v>2010</v>
      </c>
      <c r="K218" s="115"/>
      <c r="L218" s="18"/>
    </row>
    <row r="219" spans="1:12" s="20" customFormat="1" ht="25.5">
      <c r="A219" s="26" t="s">
        <v>112</v>
      </c>
      <c r="B219" s="23" t="s">
        <v>222</v>
      </c>
      <c r="C219" s="18" t="s">
        <v>33</v>
      </c>
      <c r="D219" s="19">
        <v>46000</v>
      </c>
      <c r="E219" s="19">
        <v>0</v>
      </c>
      <c r="F219" s="19">
        <f t="shared" si="22"/>
        <v>46000</v>
      </c>
      <c r="G219" s="19">
        <v>3000</v>
      </c>
      <c r="H219" s="19">
        <v>13000</v>
      </c>
      <c r="I219" s="19">
        <v>30000</v>
      </c>
      <c r="J219" s="18">
        <v>2010</v>
      </c>
      <c r="K219" s="115"/>
      <c r="L219" s="18"/>
    </row>
    <row r="220" spans="1:12" ht="12.75" customHeight="1">
      <c r="A220" s="6"/>
      <c r="B220" s="10" t="s">
        <v>206</v>
      </c>
      <c r="C220" s="8"/>
      <c r="D220" s="24">
        <f aca="true" t="shared" si="23" ref="D220:I220">SUM(D214:D219)</f>
        <v>124740</v>
      </c>
      <c r="E220" s="24">
        <f t="shared" si="23"/>
        <v>400</v>
      </c>
      <c r="F220" s="24">
        <f t="shared" si="23"/>
        <v>124340</v>
      </c>
      <c r="G220" s="24">
        <f t="shared" si="23"/>
        <v>11400</v>
      </c>
      <c r="H220" s="24">
        <f t="shared" si="23"/>
        <v>73140</v>
      </c>
      <c r="I220" s="24">
        <f t="shared" si="23"/>
        <v>39800</v>
      </c>
      <c r="J220" s="8"/>
      <c r="K220" s="115"/>
      <c r="L220" s="8"/>
    </row>
    <row r="221" spans="1:12" s="20" customFormat="1" ht="12.75">
      <c r="A221" s="26"/>
      <c r="B221" s="45" t="s">
        <v>93</v>
      </c>
      <c r="C221" s="23" t="s">
        <v>33</v>
      </c>
      <c r="D221" s="46">
        <f>DSUM(C213:I219,2,$C$550:$C$551)</f>
        <v>48440</v>
      </c>
      <c r="E221" s="46">
        <f>DSUM(C213:I219,3,$C$550:$C$551)</f>
        <v>0</v>
      </c>
      <c r="F221" s="46">
        <f>DSUM(C213:I219,4,$C$550:$C$551)</f>
        <v>48440</v>
      </c>
      <c r="G221" s="46">
        <f>DSUM(C213:I219,5,$C$550:$C$551)</f>
        <v>5000</v>
      </c>
      <c r="H221" s="46">
        <f>DSUM(C213:I219,6,$C$550:$C$551)</f>
        <v>13440</v>
      </c>
      <c r="I221" s="46">
        <f>DSUM(C213:I219,7,$C$550:$C$551)</f>
        <v>30000</v>
      </c>
      <c r="J221" s="18"/>
      <c r="K221" s="115"/>
      <c r="L221" s="18"/>
    </row>
    <row r="222" spans="1:12" s="20" customFormat="1" ht="12.75">
      <c r="A222" s="26"/>
      <c r="B222" s="47"/>
      <c r="C222" s="23" t="s">
        <v>94</v>
      </c>
      <c r="D222" s="46">
        <f>DSUM(C213:I219,2,$D$550:$D$551)</f>
        <v>1850</v>
      </c>
      <c r="E222" s="46">
        <f>DSUM(C213:I219,3,$D$550:$D$551)</f>
        <v>400</v>
      </c>
      <c r="F222" s="46">
        <f>DSUM(C213:I219,4,$D$550:$D$551)</f>
        <v>1450</v>
      </c>
      <c r="G222" s="46">
        <f>DSUM(C213:I219,5,$D$550:$D$551)</f>
        <v>900</v>
      </c>
      <c r="H222" s="46">
        <f>DSUM(C213:I219,6,$D$550:$D$551)</f>
        <v>250</v>
      </c>
      <c r="I222" s="46">
        <f>DSUM(C213:I219,7,$D$550:$D$551)</f>
        <v>300</v>
      </c>
      <c r="J222" s="18"/>
      <c r="K222" s="115"/>
      <c r="L222" s="18"/>
    </row>
    <row r="223" spans="1:12" s="20" customFormat="1" ht="12.75">
      <c r="A223" s="26"/>
      <c r="B223" s="47"/>
      <c r="C223" s="23" t="s">
        <v>95</v>
      </c>
      <c r="D223" s="46">
        <f>DSUM(C213:I219,2,$F$550:$F$551)</f>
        <v>0</v>
      </c>
      <c r="E223" s="46">
        <f>DSUM(C213:I219,3,$F$550:$F$551)</f>
        <v>0</v>
      </c>
      <c r="F223" s="46">
        <f>DSUM(C213:I219,4,$F$550:$F$551)</f>
        <v>0</v>
      </c>
      <c r="G223" s="46">
        <f>DSUM(C213:I219,5,$F$550:$F$551)</f>
        <v>0</v>
      </c>
      <c r="H223" s="46">
        <f>DSUM(C213:I219,6,$F$550:$F$551)</f>
        <v>0</v>
      </c>
      <c r="I223" s="46">
        <f>DSUM(C213:I219,7,$F$550:$F$551)</f>
        <v>0</v>
      </c>
      <c r="J223" s="18"/>
      <c r="K223" s="115"/>
      <c r="L223" s="18"/>
    </row>
    <row r="224" spans="1:12" s="20" customFormat="1" ht="12.75">
      <c r="A224" s="26"/>
      <c r="B224" s="47"/>
      <c r="C224" s="23" t="s">
        <v>24</v>
      </c>
      <c r="D224" s="46">
        <f>DSUM(C213:I219,2,$E$550:$E$551)</f>
        <v>74450</v>
      </c>
      <c r="E224" s="46">
        <f>DSUM(C213:I219,3,$E$550:$E$551)</f>
        <v>0</v>
      </c>
      <c r="F224" s="46">
        <f>DSUM(C213:I219,4,$E$550:$E$551)</f>
        <v>74450</v>
      </c>
      <c r="G224" s="46">
        <f>DSUM(C213:I219,5,$E$550:$E$551)</f>
        <v>5500</v>
      </c>
      <c r="H224" s="46">
        <f>DSUM(C213:I219,6,$E$550:$E$551)</f>
        <v>59450</v>
      </c>
      <c r="I224" s="46">
        <f>DSUM(C213:I219,7,$E$550:$E$551)</f>
        <v>9500</v>
      </c>
      <c r="J224" s="18"/>
      <c r="K224" s="116"/>
      <c r="L224" s="18"/>
    </row>
    <row r="225" spans="1:12" ht="12.75">
      <c r="A225" s="3" t="s">
        <v>126</v>
      </c>
      <c r="B225" s="4" t="s">
        <v>127</v>
      </c>
      <c r="C225" s="5" t="s">
        <v>21</v>
      </c>
      <c r="D225" s="13"/>
      <c r="E225" s="13"/>
      <c r="F225" s="13"/>
      <c r="G225" s="13"/>
      <c r="H225" s="13"/>
      <c r="I225" s="13"/>
      <c r="J225" s="4"/>
      <c r="K225" s="4"/>
      <c r="L225" s="4"/>
    </row>
    <row r="226" spans="1:12" s="20" customFormat="1" ht="12.75">
      <c r="A226" s="26" t="s">
        <v>188</v>
      </c>
      <c r="B226" s="23" t="s">
        <v>223</v>
      </c>
      <c r="C226" s="18" t="s">
        <v>94</v>
      </c>
      <c r="D226" s="19">
        <v>14000</v>
      </c>
      <c r="E226" s="19">
        <v>0</v>
      </c>
      <c r="F226" s="19">
        <f aca="true" t="shared" si="24" ref="F226:F231">G226+H226+I226</f>
        <v>14000</v>
      </c>
      <c r="G226" s="19">
        <v>4000</v>
      </c>
      <c r="H226" s="19">
        <v>5000</v>
      </c>
      <c r="I226" s="19">
        <v>5000</v>
      </c>
      <c r="J226" s="18">
        <v>2010</v>
      </c>
      <c r="K226" s="84" t="s">
        <v>224</v>
      </c>
      <c r="L226" s="18"/>
    </row>
    <row r="227" spans="1:12" ht="12.75" customHeight="1" hidden="1">
      <c r="A227" s="6" t="s">
        <v>191</v>
      </c>
      <c r="B227" s="7" t="s">
        <v>225</v>
      </c>
      <c r="C227" s="8" t="s">
        <v>94</v>
      </c>
      <c r="D227" s="9"/>
      <c r="E227" s="9">
        <v>0</v>
      </c>
      <c r="F227" s="9">
        <f t="shared" si="24"/>
        <v>0</v>
      </c>
      <c r="G227" s="9"/>
      <c r="H227" s="9"/>
      <c r="I227" s="9"/>
      <c r="J227" s="8">
        <v>2010</v>
      </c>
      <c r="K227" s="77"/>
      <c r="L227" s="8"/>
    </row>
    <row r="228" spans="1:12" ht="12.75" customHeight="1" hidden="1">
      <c r="A228" s="6" t="s">
        <v>193</v>
      </c>
      <c r="B228" s="7" t="s">
        <v>226</v>
      </c>
      <c r="C228" s="8" t="s">
        <v>94</v>
      </c>
      <c r="D228" s="9"/>
      <c r="E228" s="9">
        <v>0</v>
      </c>
      <c r="F228" s="9">
        <f t="shared" si="24"/>
        <v>0</v>
      </c>
      <c r="G228" s="9"/>
      <c r="H228" s="9"/>
      <c r="I228" s="9"/>
      <c r="J228" s="8">
        <v>2010</v>
      </c>
      <c r="K228" s="77"/>
      <c r="L228" s="8"/>
    </row>
    <row r="229" spans="1:12" ht="12.75" customHeight="1" hidden="1">
      <c r="A229" s="6" t="s">
        <v>195</v>
      </c>
      <c r="B229" s="7" t="s">
        <v>227</v>
      </c>
      <c r="C229" s="8" t="s">
        <v>33</v>
      </c>
      <c r="D229" s="9"/>
      <c r="E229" s="9">
        <v>0</v>
      </c>
      <c r="F229" s="9">
        <f t="shared" si="24"/>
        <v>0</v>
      </c>
      <c r="G229" s="9"/>
      <c r="H229" s="9"/>
      <c r="I229" s="9"/>
      <c r="J229" s="8">
        <v>2009</v>
      </c>
      <c r="K229" s="77"/>
      <c r="L229" s="8"/>
    </row>
    <row r="230" spans="1:12" ht="12.75" customHeight="1" hidden="1">
      <c r="A230" s="6" t="s">
        <v>197</v>
      </c>
      <c r="B230" s="7" t="s">
        <v>228</v>
      </c>
      <c r="C230" s="8" t="s">
        <v>94</v>
      </c>
      <c r="D230" s="9"/>
      <c r="E230" s="9">
        <v>0</v>
      </c>
      <c r="F230" s="9">
        <f t="shared" si="24"/>
        <v>0</v>
      </c>
      <c r="G230" s="9"/>
      <c r="H230" s="9"/>
      <c r="I230" s="9"/>
      <c r="J230" s="8">
        <v>2010</v>
      </c>
      <c r="K230" s="77"/>
      <c r="L230" s="8"/>
    </row>
    <row r="231" spans="1:12" ht="12.75" customHeight="1" hidden="1">
      <c r="A231" s="6" t="s">
        <v>229</v>
      </c>
      <c r="B231" s="7" t="s">
        <v>230</v>
      </c>
      <c r="C231" s="8" t="s">
        <v>94</v>
      </c>
      <c r="D231" s="9"/>
      <c r="E231" s="9">
        <v>0</v>
      </c>
      <c r="F231" s="9">
        <f t="shared" si="24"/>
        <v>0</v>
      </c>
      <c r="G231" s="9"/>
      <c r="H231" s="9"/>
      <c r="I231" s="9"/>
      <c r="J231" s="8">
        <v>2010</v>
      </c>
      <c r="K231" s="77"/>
      <c r="L231" s="8"/>
    </row>
    <row r="232" spans="1:12" s="20" customFormat="1" ht="12.75">
      <c r="A232" s="26"/>
      <c r="B232" s="47" t="s">
        <v>212</v>
      </c>
      <c r="C232" s="18"/>
      <c r="D232" s="46">
        <f aca="true" t="shared" si="25" ref="D232:I232">SUM(D226:D231)</f>
        <v>14000</v>
      </c>
      <c r="E232" s="46">
        <f t="shared" si="25"/>
        <v>0</v>
      </c>
      <c r="F232" s="46">
        <f t="shared" si="25"/>
        <v>14000</v>
      </c>
      <c r="G232" s="46">
        <f t="shared" si="25"/>
        <v>4000</v>
      </c>
      <c r="H232" s="46">
        <f t="shared" si="25"/>
        <v>5000</v>
      </c>
      <c r="I232" s="46">
        <f t="shared" si="25"/>
        <v>5000</v>
      </c>
      <c r="J232" s="18"/>
      <c r="K232" s="77"/>
      <c r="L232" s="18"/>
    </row>
    <row r="233" spans="1:12" s="20" customFormat="1" ht="12.75">
      <c r="A233" s="26"/>
      <c r="B233" s="45" t="s">
        <v>93</v>
      </c>
      <c r="C233" s="23" t="s">
        <v>33</v>
      </c>
      <c r="D233" s="46">
        <f>DSUM(C225:I231,2,$C$550:$C$551)</f>
        <v>0</v>
      </c>
      <c r="E233" s="46">
        <f>DSUM(C225:I231,3,$C$550:$C$551)</f>
        <v>0</v>
      </c>
      <c r="F233" s="46">
        <f>DSUM(C225:I231,4,$C$550:$C$551)</f>
        <v>0</v>
      </c>
      <c r="G233" s="46">
        <f>DSUM(C225:I231,5,$C$550:$C$551)</f>
        <v>0</v>
      </c>
      <c r="H233" s="46">
        <f>DSUM(C225:I231,6,$C$550:$C$551)</f>
        <v>0</v>
      </c>
      <c r="I233" s="46">
        <f>DSUM(C225:I231,7,$C$550:$C$551)</f>
        <v>0</v>
      </c>
      <c r="J233" s="18"/>
      <c r="K233" s="77"/>
      <c r="L233" s="18"/>
    </row>
    <row r="234" spans="1:12" s="20" customFormat="1" ht="12.75">
      <c r="A234" s="26"/>
      <c r="B234" s="47"/>
      <c r="C234" s="23" t="s">
        <v>94</v>
      </c>
      <c r="D234" s="46">
        <f>DSUM(C225:I231,2,$D$550:$D$551)</f>
        <v>14000</v>
      </c>
      <c r="E234" s="46">
        <f>DSUM(C225:I231,3,$D$550:$D$551)</f>
        <v>0</v>
      </c>
      <c r="F234" s="46">
        <f>DSUM(C225:I231,4,$D$550:$D$551)</f>
        <v>14000</v>
      </c>
      <c r="G234" s="46">
        <f>DSUM(C225:I231,5,$D$550:$D$551)</f>
        <v>4000</v>
      </c>
      <c r="H234" s="46">
        <f>DSUM(C225:I231,6,$D$550:$D$551)</f>
        <v>5000</v>
      </c>
      <c r="I234" s="46">
        <f>DSUM(C225:I231,7,$D$550:$D$551)</f>
        <v>5000</v>
      </c>
      <c r="J234" s="18"/>
      <c r="K234" s="77"/>
      <c r="L234" s="18"/>
    </row>
    <row r="235" spans="1:12" s="20" customFormat="1" ht="12.75">
      <c r="A235" s="26"/>
      <c r="B235" s="47"/>
      <c r="C235" s="23" t="s">
        <v>95</v>
      </c>
      <c r="D235" s="46">
        <f>DSUM(C225:I231,2,$F$550:$F$551)</f>
        <v>0</v>
      </c>
      <c r="E235" s="46">
        <f>DSUM(C225:I231,3,$F$550:$F$551)</f>
        <v>0</v>
      </c>
      <c r="F235" s="46">
        <f>DSUM(C225:I231,4,$F$550:$F$551)</f>
        <v>0</v>
      </c>
      <c r="G235" s="46">
        <f>DSUM(C225:I231,5,$F$550:$F$551)</f>
        <v>0</v>
      </c>
      <c r="H235" s="46">
        <f>DSUM(C225:I231,6,$F$550:$F$551)</f>
        <v>0</v>
      </c>
      <c r="I235" s="46">
        <f>DSUM(C225:I231,7,$F$550:$F$551)</f>
        <v>0</v>
      </c>
      <c r="J235" s="18"/>
      <c r="K235" s="77"/>
      <c r="L235" s="18"/>
    </row>
    <row r="236" spans="1:12" s="20" customFormat="1" ht="12.75">
      <c r="A236" s="26"/>
      <c r="B236" s="47"/>
      <c r="C236" s="23" t="s">
        <v>24</v>
      </c>
      <c r="D236" s="46">
        <f>DSUM(C225:I231,2,$E$550:$E$551)</f>
        <v>0</v>
      </c>
      <c r="E236" s="46">
        <f>DSUM(C225:I231,3,$E$550:$E$551)</f>
        <v>0</v>
      </c>
      <c r="F236" s="46">
        <f>DSUM(C225:I231,4,$E$550:$E$551)</f>
        <v>0</v>
      </c>
      <c r="G236" s="46">
        <f>DSUM(C225:I231,5,$E$550:$E$551)</f>
        <v>0</v>
      </c>
      <c r="H236" s="46">
        <f>DSUM(C225:I231,6,$E$550:$E$551)</f>
        <v>0</v>
      </c>
      <c r="I236" s="46">
        <f>DSUM(C225:I231,7,$E$550:$E$551)</f>
        <v>0</v>
      </c>
      <c r="J236" s="18"/>
      <c r="K236" s="78"/>
      <c r="L236" s="18"/>
    </row>
    <row r="237" spans="1:12" s="20" customFormat="1" ht="25.5">
      <c r="A237" s="26"/>
      <c r="B237" s="47" t="s">
        <v>231</v>
      </c>
      <c r="C237" s="18"/>
      <c r="D237" s="48">
        <f aca="true" t="shared" si="26" ref="D237:I239">D232+D220+D208+D201</f>
        <v>314740</v>
      </c>
      <c r="E237" s="48">
        <f t="shared" si="26"/>
        <v>400</v>
      </c>
      <c r="F237" s="48">
        <f t="shared" si="26"/>
        <v>314340</v>
      </c>
      <c r="G237" s="48">
        <f t="shared" si="26"/>
        <v>71400</v>
      </c>
      <c r="H237" s="48">
        <f t="shared" si="26"/>
        <v>168140</v>
      </c>
      <c r="I237" s="48">
        <f t="shared" si="26"/>
        <v>74800</v>
      </c>
      <c r="J237" s="18"/>
      <c r="K237" s="49"/>
      <c r="L237" s="18"/>
    </row>
    <row r="238" spans="1:12" ht="12.75">
      <c r="A238" s="6"/>
      <c r="B238" s="12" t="s">
        <v>93</v>
      </c>
      <c r="C238" s="7" t="s">
        <v>33</v>
      </c>
      <c r="D238" s="11">
        <f t="shared" si="26"/>
        <v>204440</v>
      </c>
      <c r="E238" s="11">
        <f t="shared" si="26"/>
        <v>0</v>
      </c>
      <c r="F238" s="11">
        <f t="shared" si="26"/>
        <v>204440</v>
      </c>
      <c r="G238" s="11">
        <f t="shared" si="26"/>
        <v>61000</v>
      </c>
      <c r="H238" s="11">
        <f t="shared" si="26"/>
        <v>93440</v>
      </c>
      <c r="I238" s="11">
        <f t="shared" si="26"/>
        <v>50000</v>
      </c>
      <c r="J238" s="8"/>
      <c r="K238" s="25"/>
      <c r="L238" s="8"/>
    </row>
    <row r="239" spans="1:12" ht="12.75">
      <c r="A239" s="6"/>
      <c r="B239" s="10"/>
      <c r="C239" s="7" t="s">
        <v>94</v>
      </c>
      <c r="D239" s="11">
        <f t="shared" si="26"/>
        <v>35850</v>
      </c>
      <c r="E239" s="11">
        <f t="shared" si="26"/>
        <v>400</v>
      </c>
      <c r="F239" s="11">
        <f t="shared" si="26"/>
        <v>35450</v>
      </c>
      <c r="G239" s="11">
        <f t="shared" si="26"/>
        <v>4900</v>
      </c>
      <c r="H239" s="11">
        <f t="shared" si="26"/>
        <v>15250</v>
      </c>
      <c r="I239" s="11">
        <f t="shared" si="26"/>
        <v>15300</v>
      </c>
      <c r="J239" s="8"/>
      <c r="K239" s="25"/>
      <c r="L239" s="8"/>
    </row>
    <row r="240" spans="1:12" ht="12.75">
      <c r="A240" s="6"/>
      <c r="B240" s="10"/>
      <c r="C240" s="7" t="s">
        <v>95</v>
      </c>
      <c r="D240" s="11">
        <f aca="true" t="shared" si="27" ref="D240:I240">D204+D211+D223+D235</f>
        <v>0</v>
      </c>
      <c r="E240" s="11">
        <f t="shared" si="27"/>
        <v>0</v>
      </c>
      <c r="F240" s="11">
        <f t="shared" si="27"/>
        <v>0</v>
      </c>
      <c r="G240" s="11">
        <f t="shared" si="27"/>
        <v>0</v>
      </c>
      <c r="H240" s="11">
        <f t="shared" si="27"/>
        <v>0</v>
      </c>
      <c r="I240" s="11">
        <f t="shared" si="27"/>
        <v>0</v>
      </c>
      <c r="J240" s="8"/>
      <c r="K240" s="25"/>
      <c r="L240" s="8"/>
    </row>
    <row r="241" spans="1:12" ht="12.75">
      <c r="A241" s="6"/>
      <c r="B241" s="10"/>
      <c r="C241" s="7" t="s">
        <v>24</v>
      </c>
      <c r="D241" s="11">
        <f aca="true" t="shared" si="28" ref="D241:I241">D236+D224+D212+D205</f>
        <v>74450</v>
      </c>
      <c r="E241" s="11">
        <f t="shared" si="28"/>
        <v>0</v>
      </c>
      <c r="F241" s="11">
        <f t="shared" si="28"/>
        <v>74450</v>
      </c>
      <c r="G241" s="11">
        <f t="shared" si="28"/>
        <v>5500</v>
      </c>
      <c r="H241" s="11">
        <f t="shared" si="28"/>
        <v>59450</v>
      </c>
      <c r="I241" s="11">
        <f t="shared" si="28"/>
        <v>9500</v>
      </c>
      <c r="J241" s="8"/>
      <c r="K241" s="25"/>
      <c r="L241" s="8"/>
    </row>
    <row r="242" spans="1:11" ht="15">
      <c r="A242" s="96" t="s">
        <v>232</v>
      </c>
      <c r="B242" s="96"/>
      <c r="C242" s="96"/>
      <c r="D242" s="96"/>
      <c r="E242" s="96"/>
      <c r="F242" s="96"/>
      <c r="G242" s="96"/>
      <c r="H242" s="96"/>
      <c r="I242" s="96"/>
      <c r="J242" s="96"/>
      <c r="K242" s="96"/>
    </row>
    <row r="243" spans="1:12" ht="12.75">
      <c r="A243" s="3" t="s">
        <v>19</v>
      </c>
      <c r="B243" s="4" t="s">
        <v>20</v>
      </c>
      <c r="C243" s="5" t="s">
        <v>21</v>
      </c>
      <c r="D243" s="4"/>
      <c r="E243" s="4"/>
      <c r="F243" s="4"/>
      <c r="G243" s="4"/>
      <c r="H243" s="4"/>
      <c r="I243" s="4"/>
      <c r="J243" s="4"/>
      <c r="K243" s="4"/>
      <c r="L243" s="4"/>
    </row>
    <row r="244" spans="1:12" ht="25.5">
      <c r="A244" s="50" t="s">
        <v>22</v>
      </c>
      <c r="B244" s="7" t="s">
        <v>233</v>
      </c>
      <c r="C244" s="7" t="s">
        <v>24</v>
      </c>
      <c r="D244" s="51">
        <v>11600</v>
      </c>
      <c r="E244" s="51">
        <v>0</v>
      </c>
      <c r="F244" s="51">
        <f aca="true" t="shared" si="29" ref="F244:F275">G244+H244+I244</f>
        <v>11600</v>
      </c>
      <c r="G244" s="51">
        <v>600</v>
      </c>
      <c r="H244" s="51">
        <v>11000</v>
      </c>
      <c r="I244" s="51">
        <v>0</v>
      </c>
      <c r="J244" s="8">
        <v>2009</v>
      </c>
      <c r="K244" s="79" t="s">
        <v>234</v>
      </c>
      <c r="L244" s="8" t="s">
        <v>26</v>
      </c>
    </row>
    <row r="245" spans="1:12" ht="25.5">
      <c r="A245" s="50" t="s">
        <v>27</v>
      </c>
      <c r="B245" s="7" t="s">
        <v>235</v>
      </c>
      <c r="C245" s="7" t="s">
        <v>24</v>
      </c>
      <c r="D245" s="51">
        <f>40500+2500</f>
        <v>43000</v>
      </c>
      <c r="E245" s="51">
        <v>0</v>
      </c>
      <c r="F245" s="51">
        <f t="shared" si="29"/>
        <v>43000</v>
      </c>
      <c r="G245" s="51">
        <v>2500</v>
      </c>
      <c r="H245" s="51">
        <v>0</v>
      </c>
      <c r="I245" s="51">
        <v>40500</v>
      </c>
      <c r="J245" s="8">
        <v>2010</v>
      </c>
      <c r="K245" s="80"/>
      <c r="L245" s="8" t="s">
        <v>26</v>
      </c>
    </row>
    <row r="246" spans="1:12" ht="25.5">
      <c r="A246" s="50" t="s">
        <v>29</v>
      </c>
      <c r="B246" s="7" t="s">
        <v>236</v>
      </c>
      <c r="C246" s="7" t="s">
        <v>24</v>
      </c>
      <c r="D246" s="51">
        <f>300+5000</f>
        <v>5300</v>
      </c>
      <c r="E246" s="51">
        <v>0</v>
      </c>
      <c r="F246" s="51">
        <f t="shared" si="29"/>
        <v>5300</v>
      </c>
      <c r="G246" s="51">
        <v>300</v>
      </c>
      <c r="H246" s="51">
        <v>5000</v>
      </c>
      <c r="I246" s="51">
        <v>0</v>
      </c>
      <c r="J246" s="8">
        <v>2009</v>
      </c>
      <c r="K246" s="80"/>
      <c r="L246" s="8" t="s">
        <v>26</v>
      </c>
    </row>
    <row r="247" spans="1:12" ht="12.75">
      <c r="A247" s="101" t="s">
        <v>31</v>
      </c>
      <c r="B247" s="98" t="s">
        <v>237</v>
      </c>
      <c r="C247" s="7" t="s">
        <v>33</v>
      </c>
      <c r="D247" s="51">
        <v>14300</v>
      </c>
      <c r="E247" s="51">
        <v>5300</v>
      </c>
      <c r="F247" s="51">
        <f t="shared" si="29"/>
        <v>9000</v>
      </c>
      <c r="G247" s="51">
        <v>7000</v>
      </c>
      <c r="H247" s="51">
        <v>2000</v>
      </c>
      <c r="I247" s="51">
        <v>0</v>
      </c>
      <c r="J247" s="8">
        <v>2010</v>
      </c>
      <c r="K247" s="80"/>
      <c r="L247" s="8" t="s">
        <v>26</v>
      </c>
    </row>
    <row r="248" spans="1:12" ht="12.75">
      <c r="A248" s="102"/>
      <c r="B248" s="99"/>
      <c r="C248" s="7" t="s">
        <v>94</v>
      </c>
      <c r="D248" s="51">
        <v>0</v>
      </c>
      <c r="E248" s="51">
        <v>0</v>
      </c>
      <c r="F248" s="51">
        <f t="shared" si="29"/>
        <v>0</v>
      </c>
      <c r="G248" s="51">
        <v>0</v>
      </c>
      <c r="H248" s="51">
        <v>0</v>
      </c>
      <c r="I248" s="51">
        <v>0</v>
      </c>
      <c r="J248" s="8"/>
      <c r="K248" s="80"/>
      <c r="L248" s="8" t="s">
        <v>26</v>
      </c>
    </row>
    <row r="249" spans="1:12" ht="12.75">
      <c r="A249" s="103"/>
      <c r="B249" s="100"/>
      <c r="C249" s="7" t="s">
        <v>24</v>
      </c>
      <c r="D249" s="51">
        <v>7200</v>
      </c>
      <c r="E249" s="51">
        <v>2600</v>
      </c>
      <c r="F249" s="51">
        <f t="shared" si="29"/>
        <v>4600</v>
      </c>
      <c r="G249" s="51">
        <v>2400</v>
      </c>
      <c r="H249" s="51">
        <v>200</v>
      </c>
      <c r="I249" s="51">
        <v>2000</v>
      </c>
      <c r="J249" s="8"/>
      <c r="K249" s="80"/>
      <c r="L249" s="8" t="s">
        <v>26</v>
      </c>
    </row>
    <row r="250" spans="1:12" ht="12.75">
      <c r="A250" s="101" t="s">
        <v>34</v>
      </c>
      <c r="B250" s="98" t="s">
        <v>238</v>
      </c>
      <c r="C250" s="7" t="s">
        <v>33</v>
      </c>
      <c r="D250" s="51">
        <v>25900</v>
      </c>
      <c r="E250" s="51">
        <v>20000</v>
      </c>
      <c r="F250" s="51">
        <f t="shared" si="29"/>
        <v>5900</v>
      </c>
      <c r="G250" s="51">
        <v>2400</v>
      </c>
      <c r="H250" s="51">
        <v>2500</v>
      </c>
      <c r="I250" s="51">
        <v>1000</v>
      </c>
      <c r="J250" s="8">
        <v>2010</v>
      </c>
      <c r="K250" s="80"/>
      <c r="L250" s="8" t="s">
        <v>26</v>
      </c>
    </row>
    <row r="251" spans="1:12" ht="12.75">
      <c r="A251" s="102"/>
      <c r="B251" s="99"/>
      <c r="C251" s="7" t="s">
        <v>94</v>
      </c>
      <c r="D251" s="51">
        <v>0</v>
      </c>
      <c r="E251" s="51">
        <v>0</v>
      </c>
      <c r="F251" s="51">
        <f t="shared" si="29"/>
        <v>0</v>
      </c>
      <c r="G251" s="51">
        <v>0</v>
      </c>
      <c r="H251" s="51">
        <v>0</v>
      </c>
      <c r="I251" s="51">
        <v>0</v>
      </c>
      <c r="J251" s="8"/>
      <c r="K251" s="80"/>
      <c r="L251" s="8" t="s">
        <v>26</v>
      </c>
    </row>
    <row r="252" spans="1:12" ht="12.75">
      <c r="A252" s="103"/>
      <c r="B252" s="100"/>
      <c r="C252" s="7" t="s">
        <v>24</v>
      </c>
      <c r="D252" s="51">
        <v>19000</v>
      </c>
      <c r="E252" s="51">
        <v>6000</v>
      </c>
      <c r="F252" s="51">
        <f t="shared" si="29"/>
        <v>13000</v>
      </c>
      <c r="G252" s="51">
        <v>7000</v>
      </c>
      <c r="H252" s="51">
        <v>4000</v>
      </c>
      <c r="I252" s="51">
        <v>2000</v>
      </c>
      <c r="J252" s="8"/>
      <c r="K252" s="80"/>
      <c r="L252" s="8" t="s">
        <v>26</v>
      </c>
    </row>
    <row r="253" spans="1:12" ht="12.75">
      <c r="A253" s="101" t="s">
        <v>36</v>
      </c>
      <c r="B253" s="98" t="s">
        <v>239</v>
      </c>
      <c r="C253" s="7" t="s">
        <v>33</v>
      </c>
      <c r="D253" s="51">
        <v>1200</v>
      </c>
      <c r="E253" s="51">
        <v>600</v>
      </c>
      <c r="F253" s="51">
        <f t="shared" si="29"/>
        <v>600</v>
      </c>
      <c r="G253" s="51">
        <v>600</v>
      </c>
      <c r="H253" s="51">
        <v>0</v>
      </c>
      <c r="I253" s="51">
        <v>0</v>
      </c>
      <c r="J253" s="8">
        <v>2009</v>
      </c>
      <c r="K253" s="80"/>
      <c r="L253" s="8" t="s">
        <v>26</v>
      </c>
    </row>
    <row r="254" spans="1:12" ht="12.75">
      <c r="A254" s="102"/>
      <c r="B254" s="99"/>
      <c r="C254" s="7" t="s">
        <v>94</v>
      </c>
      <c r="D254" s="51">
        <v>0</v>
      </c>
      <c r="E254" s="51">
        <v>0</v>
      </c>
      <c r="F254" s="51">
        <f t="shared" si="29"/>
        <v>0</v>
      </c>
      <c r="G254" s="51">
        <v>0</v>
      </c>
      <c r="H254" s="51">
        <v>0</v>
      </c>
      <c r="I254" s="51">
        <v>0</v>
      </c>
      <c r="J254" s="8"/>
      <c r="K254" s="80"/>
      <c r="L254" s="8" t="s">
        <v>26</v>
      </c>
    </row>
    <row r="255" spans="1:12" ht="12.75">
      <c r="A255" s="103"/>
      <c r="B255" s="100"/>
      <c r="C255" s="7" t="s">
        <v>24</v>
      </c>
      <c r="D255" s="51">
        <v>34250</v>
      </c>
      <c r="E255" s="51">
        <v>950</v>
      </c>
      <c r="F255" s="51">
        <f t="shared" si="29"/>
        <v>28800</v>
      </c>
      <c r="G255" s="51">
        <v>12600</v>
      </c>
      <c r="H255" s="51">
        <v>13600</v>
      </c>
      <c r="I255" s="51">
        <v>2600</v>
      </c>
      <c r="J255" s="8"/>
      <c r="K255" s="80"/>
      <c r="L255" s="8" t="s">
        <v>26</v>
      </c>
    </row>
    <row r="256" spans="1:12" ht="25.5">
      <c r="A256" s="50" t="s">
        <v>38</v>
      </c>
      <c r="B256" s="7" t="s">
        <v>240</v>
      </c>
      <c r="C256" s="7" t="s">
        <v>24</v>
      </c>
      <c r="D256" s="51">
        <v>4300</v>
      </c>
      <c r="E256" s="51">
        <v>0</v>
      </c>
      <c r="F256" s="51">
        <f t="shared" si="29"/>
        <v>4300</v>
      </c>
      <c r="G256" s="51">
        <v>0</v>
      </c>
      <c r="H256" s="51">
        <v>300</v>
      </c>
      <c r="I256" s="51">
        <v>4000</v>
      </c>
      <c r="J256" s="8">
        <v>2010</v>
      </c>
      <c r="K256" s="80"/>
      <c r="L256" s="8" t="s">
        <v>26</v>
      </c>
    </row>
    <row r="257" spans="1:12" ht="12.75">
      <c r="A257" s="101" t="s">
        <v>40</v>
      </c>
      <c r="B257" s="98" t="s">
        <v>241</v>
      </c>
      <c r="C257" s="7" t="s">
        <v>33</v>
      </c>
      <c r="D257" s="51">
        <v>25470</v>
      </c>
      <c r="E257" s="51">
        <v>0</v>
      </c>
      <c r="F257" s="51">
        <f t="shared" si="29"/>
        <v>25470</v>
      </c>
      <c r="G257" s="51">
        <v>16820</v>
      </c>
      <c r="H257" s="51">
        <v>8650</v>
      </c>
      <c r="I257" s="51">
        <v>0</v>
      </c>
      <c r="J257" s="8">
        <v>2010</v>
      </c>
      <c r="K257" s="80"/>
      <c r="L257" s="8" t="s">
        <v>26</v>
      </c>
    </row>
    <row r="258" spans="1:12" ht="12.75">
      <c r="A258" s="102"/>
      <c r="B258" s="99"/>
      <c r="C258" s="7" t="s">
        <v>94</v>
      </c>
      <c r="D258" s="51">
        <v>0</v>
      </c>
      <c r="E258" s="51">
        <v>0</v>
      </c>
      <c r="F258" s="51">
        <f t="shared" si="29"/>
        <v>0</v>
      </c>
      <c r="G258" s="51">
        <v>0</v>
      </c>
      <c r="H258" s="51">
        <v>0</v>
      </c>
      <c r="I258" s="51">
        <v>0</v>
      </c>
      <c r="J258" s="8"/>
      <c r="K258" s="80"/>
      <c r="L258" s="8" t="s">
        <v>26</v>
      </c>
    </row>
    <row r="259" spans="1:12" ht="12.75">
      <c r="A259" s="103"/>
      <c r="B259" s="100"/>
      <c r="C259" s="7" t="s">
        <v>24</v>
      </c>
      <c r="D259" s="51">
        <v>2200</v>
      </c>
      <c r="E259" s="51">
        <v>0</v>
      </c>
      <c r="F259" s="51">
        <f t="shared" si="29"/>
        <v>2200</v>
      </c>
      <c r="G259" s="51">
        <v>200</v>
      </c>
      <c r="H259" s="51">
        <v>1000</v>
      </c>
      <c r="I259" s="51">
        <v>1000</v>
      </c>
      <c r="J259" s="8"/>
      <c r="K259" s="80"/>
      <c r="L259" s="8" t="s">
        <v>26</v>
      </c>
    </row>
    <row r="260" spans="1:12" ht="12.75">
      <c r="A260" s="101" t="s">
        <v>42</v>
      </c>
      <c r="B260" s="98" t="s">
        <v>242</v>
      </c>
      <c r="C260" s="7" t="s">
        <v>33</v>
      </c>
      <c r="D260" s="51">
        <v>1000</v>
      </c>
      <c r="E260" s="51">
        <v>0</v>
      </c>
      <c r="F260" s="51">
        <f t="shared" si="29"/>
        <v>1000</v>
      </c>
      <c r="G260" s="51">
        <v>1000</v>
      </c>
      <c r="H260" s="51">
        <v>0</v>
      </c>
      <c r="I260" s="51">
        <v>0</v>
      </c>
      <c r="J260" s="8">
        <v>2009</v>
      </c>
      <c r="K260" s="80"/>
      <c r="L260" s="8" t="s">
        <v>26</v>
      </c>
    </row>
    <row r="261" spans="1:12" ht="12.75">
      <c r="A261" s="102"/>
      <c r="B261" s="99"/>
      <c r="C261" s="7" t="s">
        <v>94</v>
      </c>
      <c r="D261" s="51">
        <v>0</v>
      </c>
      <c r="E261" s="51">
        <v>0</v>
      </c>
      <c r="F261" s="51">
        <f t="shared" si="29"/>
        <v>0</v>
      </c>
      <c r="G261" s="51">
        <v>0</v>
      </c>
      <c r="H261" s="51">
        <v>0</v>
      </c>
      <c r="I261" s="51">
        <v>0</v>
      </c>
      <c r="J261" s="8"/>
      <c r="K261" s="80"/>
      <c r="L261" s="8" t="s">
        <v>26</v>
      </c>
    </row>
    <row r="262" spans="1:12" ht="12.75">
      <c r="A262" s="103"/>
      <c r="B262" s="100"/>
      <c r="C262" s="7" t="s">
        <v>24</v>
      </c>
      <c r="D262" s="51">
        <v>11000</v>
      </c>
      <c r="E262" s="51">
        <v>0</v>
      </c>
      <c r="F262" s="51">
        <f t="shared" si="29"/>
        <v>11000</v>
      </c>
      <c r="G262" s="51">
        <v>8000</v>
      </c>
      <c r="H262" s="51">
        <v>3000</v>
      </c>
      <c r="I262" s="51">
        <v>0</v>
      </c>
      <c r="J262" s="8"/>
      <c r="K262" s="80"/>
      <c r="L262" s="8" t="s">
        <v>26</v>
      </c>
    </row>
    <row r="263" spans="1:12" ht="12.75">
      <c r="A263" s="101" t="s">
        <v>44</v>
      </c>
      <c r="B263" s="98" t="s">
        <v>243</v>
      </c>
      <c r="C263" s="7" t="s">
        <v>33</v>
      </c>
      <c r="D263" s="51">
        <v>1000</v>
      </c>
      <c r="E263" s="51">
        <v>0</v>
      </c>
      <c r="F263" s="51">
        <f t="shared" si="29"/>
        <v>1000</v>
      </c>
      <c r="G263" s="51">
        <v>1000</v>
      </c>
      <c r="H263" s="51">
        <v>0</v>
      </c>
      <c r="I263" s="51">
        <v>0</v>
      </c>
      <c r="J263" s="8">
        <v>2009</v>
      </c>
      <c r="K263" s="80"/>
      <c r="L263" s="8" t="s">
        <v>26</v>
      </c>
    </row>
    <row r="264" spans="1:12" ht="12.75">
      <c r="A264" s="102"/>
      <c r="B264" s="99"/>
      <c r="C264" s="7" t="s">
        <v>94</v>
      </c>
      <c r="D264" s="51">
        <v>0</v>
      </c>
      <c r="E264" s="51">
        <v>0</v>
      </c>
      <c r="F264" s="51">
        <f t="shared" si="29"/>
        <v>0</v>
      </c>
      <c r="G264" s="51">
        <v>0</v>
      </c>
      <c r="H264" s="51">
        <v>0</v>
      </c>
      <c r="I264" s="51">
        <v>0</v>
      </c>
      <c r="J264" s="8"/>
      <c r="K264" s="80"/>
      <c r="L264" s="8" t="s">
        <v>26</v>
      </c>
    </row>
    <row r="265" spans="1:12" ht="12.75">
      <c r="A265" s="103"/>
      <c r="B265" s="100"/>
      <c r="C265" s="7" t="s">
        <v>24</v>
      </c>
      <c r="D265" s="51">
        <v>14500</v>
      </c>
      <c r="E265" s="51">
        <v>0</v>
      </c>
      <c r="F265" s="51">
        <f t="shared" si="29"/>
        <v>14500</v>
      </c>
      <c r="G265" s="51">
        <v>11500</v>
      </c>
      <c r="H265" s="51">
        <v>3000</v>
      </c>
      <c r="I265" s="51">
        <v>0</v>
      </c>
      <c r="J265" s="8"/>
      <c r="K265" s="80"/>
      <c r="L265" s="8" t="s">
        <v>26</v>
      </c>
    </row>
    <row r="266" spans="1:12" ht="12.75">
      <c r="A266" s="68" t="s">
        <v>46</v>
      </c>
      <c r="B266" s="67" t="s">
        <v>244</v>
      </c>
      <c r="C266" s="23" t="s">
        <v>33</v>
      </c>
      <c r="D266" s="52">
        <v>650</v>
      </c>
      <c r="E266" s="52">
        <v>0</v>
      </c>
      <c r="F266" s="52">
        <f t="shared" si="29"/>
        <v>650</v>
      </c>
      <c r="G266" s="52">
        <v>0</v>
      </c>
      <c r="H266" s="52">
        <v>650</v>
      </c>
      <c r="I266" s="52">
        <v>0</v>
      </c>
      <c r="J266" s="18">
        <v>2009</v>
      </c>
      <c r="K266" s="80"/>
      <c r="L266" s="8" t="s">
        <v>26</v>
      </c>
    </row>
    <row r="267" spans="1:12" ht="12.75">
      <c r="A267" s="69"/>
      <c r="B267" s="82"/>
      <c r="C267" s="23" t="s">
        <v>94</v>
      </c>
      <c r="D267" s="52">
        <v>0</v>
      </c>
      <c r="E267" s="52">
        <v>0</v>
      </c>
      <c r="F267" s="52">
        <f t="shared" si="29"/>
        <v>0</v>
      </c>
      <c r="G267" s="52">
        <v>0</v>
      </c>
      <c r="H267" s="52">
        <v>0</v>
      </c>
      <c r="I267" s="52">
        <v>0</v>
      </c>
      <c r="J267" s="18"/>
      <c r="K267" s="80"/>
      <c r="L267" s="8" t="s">
        <v>26</v>
      </c>
    </row>
    <row r="268" spans="1:12" ht="12.75">
      <c r="A268" s="70"/>
      <c r="B268" s="83"/>
      <c r="C268" s="23" t="s">
        <v>24</v>
      </c>
      <c r="D268" s="52">
        <v>6600</v>
      </c>
      <c r="E268" s="52">
        <v>0</v>
      </c>
      <c r="F268" s="52">
        <f t="shared" si="29"/>
        <v>6600</v>
      </c>
      <c r="G268" s="52">
        <v>0</v>
      </c>
      <c r="H268" s="52">
        <v>6600</v>
      </c>
      <c r="I268" s="52">
        <v>0</v>
      </c>
      <c r="J268" s="18"/>
      <c r="K268" s="80"/>
      <c r="L268" s="8" t="s">
        <v>26</v>
      </c>
    </row>
    <row r="269" spans="1:12" ht="12.75">
      <c r="A269" s="68" t="s">
        <v>48</v>
      </c>
      <c r="B269" s="67" t="s">
        <v>245</v>
      </c>
      <c r="C269" s="23" t="s">
        <v>33</v>
      </c>
      <c r="D269" s="52">
        <v>700</v>
      </c>
      <c r="E269" s="52">
        <v>0</v>
      </c>
      <c r="F269" s="52">
        <f t="shared" si="29"/>
        <v>700</v>
      </c>
      <c r="G269" s="52">
        <v>0</v>
      </c>
      <c r="H269" s="52">
        <v>0</v>
      </c>
      <c r="I269" s="52">
        <v>700</v>
      </c>
      <c r="J269" s="18">
        <v>2009</v>
      </c>
      <c r="K269" s="80"/>
      <c r="L269" s="8" t="s">
        <v>26</v>
      </c>
    </row>
    <row r="270" spans="1:12" ht="12.75">
      <c r="A270" s="69"/>
      <c r="B270" s="82"/>
      <c r="C270" s="23" t="s">
        <v>94</v>
      </c>
      <c r="D270" s="52">
        <v>0</v>
      </c>
      <c r="E270" s="52">
        <v>0</v>
      </c>
      <c r="F270" s="52">
        <f t="shared" si="29"/>
        <v>0</v>
      </c>
      <c r="G270" s="52">
        <v>0</v>
      </c>
      <c r="H270" s="52">
        <v>0</v>
      </c>
      <c r="I270" s="52">
        <v>0</v>
      </c>
      <c r="J270" s="18"/>
      <c r="K270" s="80"/>
      <c r="L270" s="8" t="s">
        <v>26</v>
      </c>
    </row>
    <row r="271" spans="1:12" ht="12.75">
      <c r="A271" s="70"/>
      <c r="B271" s="83"/>
      <c r="C271" s="23" t="s">
        <v>24</v>
      </c>
      <c r="D271" s="52">
        <v>6900</v>
      </c>
      <c r="E271" s="52">
        <v>0</v>
      </c>
      <c r="F271" s="52">
        <f t="shared" si="29"/>
        <v>6900</v>
      </c>
      <c r="G271" s="52">
        <v>0</v>
      </c>
      <c r="H271" s="52">
        <v>0</v>
      </c>
      <c r="I271" s="52">
        <v>6900</v>
      </c>
      <c r="J271" s="18"/>
      <c r="K271" s="80"/>
      <c r="L271" s="8" t="s">
        <v>26</v>
      </c>
    </row>
    <row r="272" spans="1:12" ht="12.75">
      <c r="A272" s="68" t="s">
        <v>50</v>
      </c>
      <c r="B272" s="67" t="s">
        <v>246</v>
      </c>
      <c r="C272" s="23" t="s">
        <v>33</v>
      </c>
      <c r="D272" s="52">
        <v>300</v>
      </c>
      <c r="E272" s="52">
        <v>0</v>
      </c>
      <c r="F272" s="52">
        <f t="shared" si="29"/>
        <v>300</v>
      </c>
      <c r="G272" s="52">
        <v>0</v>
      </c>
      <c r="H272" s="52">
        <v>300</v>
      </c>
      <c r="I272" s="52">
        <v>0</v>
      </c>
      <c r="J272" s="18">
        <v>2009</v>
      </c>
      <c r="K272" s="80"/>
      <c r="L272" s="8" t="s">
        <v>26</v>
      </c>
    </row>
    <row r="273" spans="1:12" ht="12.75">
      <c r="A273" s="69"/>
      <c r="B273" s="82"/>
      <c r="C273" s="23" t="s">
        <v>94</v>
      </c>
      <c r="D273" s="52">
        <v>0</v>
      </c>
      <c r="E273" s="52">
        <v>0</v>
      </c>
      <c r="F273" s="52">
        <f t="shared" si="29"/>
        <v>0</v>
      </c>
      <c r="G273" s="52">
        <v>0</v>
      </c>
      <c r="H273" s="52">
        <v>0</v>
      </c>
      <c r="I273" s="52">
        <v>0</v>
      </c>
      <c r="J273" s="18"/>
      <c r="K273" s="80"/>
      <c r="L273" s="8" t="s">
        <v>26</v>
      </c>
    </row>
    <row r="274" spans="1:12" ht="12.75">
      <c r="A274" s="70"/>
      <c r="B274" s="83"/>
      <c r="C274" s="23" t="s">
        <v>24</v>
      </c>
      <c r="D274" s="52">
        <v>3650</v>
      </c>
      <c r="E274" s="52">
        <v>0</v>
      </c>
      <c r="F274" s="52">
        <f t="shared" si="29"/>
        <v>3650</v>
      </c>
      <c r="G274" s="52">
        <v>0</v>
      </c>
      <c r="H274" s="52">
        <v>3650</v>
      </c>
      <c r="I274" s="52">
        <v>0</v>
      </c>
      <c r="J274" s="18"/>
      <c r="K274" s="80"/>
      <c r="L274" s="8" t="s">
        <v>26</v>
      </c>
    </row>
    <row r="275" spans="1:12" ht="12.75">
      <c r="A275" s="68" t="s">
        <v>52</v>
      </c>
      <c r="B275" s="67" t="s">
        <v>247</v>
      </c>
      <c r="C275" s="23" t="s">
        <v>33</v>
      </c>
      <c r="D275" s="52">
        <v>320</v>
      </c>
      <c r="E275" s="52">
        <v>0</v>
      </c>
      <c r="F275" s="52">
        <f t="shared" si="29"/>
        <v>320</v>
      </c>
      <c r="G275" s="52">
        <v>0</v>
      </c>
      <c r="H275" s="52">
        <v>0</v>
      </c>
      <c r="I275" s="52">
        <v>320</v>
      </c>
      <c r="J275" s="18">
        <v>2009</v>
      </c>
      <c r="K275" s="80"/>
      <c r="L275" s="8" t="s">
        <v>26</v>
      </c>
    </row>
    <row r="276" spans="1:12" ht="12.75">
      <c r="A276" s="69"/>
      <c r="B276" s="82"/>
      <c r="C276" s="23" t="s">
        <v>94</v>
      </c>
      <c r="D276" s="52">
        <v>0</v>
      </c>
      <c r="E276" s="52">
        <v>0</v>
      </c>
      <c r="F276" s="52">
        <f aca="true" t="shared" si="30" ref="F276:F293">G276+H276+I276</f>
        <v>0</v>
      </c>
      <c r="G276" s="52">
        <v>0</v>
      </c>
      <c r="H276" s="52">
        <v>0</v>
      </c>
      <c r="I276" s="52">
        <v>0</v>
      </c>
      <c r="J276" s="18"/>
      <c r="K276" s="80"/>
      <c r="L276" s="8" t="s">
        <v>26</v>
      </c>
    </row>
    <row r="277" spans="1:12" ht="12.75">
      <c r="A277" s="70"/>
      <c r="B277" s="83"/>
      <c r="C277" s="23" t="s">
        <v>24</v>
      </c>
      <c r="D277" s="52">
        <v>3830</v>
      </c>
      <c r="E277" s="52">
        <v>0</v>
      </c>
      <c r="F277" s="52">
        <f t="shared" si="30"/>
        <v>3830</v>
      </c>
      <c r="G277" s="52">
        <v>0</v>
      </c>
      <c r="H277" s="52">
        <v>0</v>
      </c>
      <c r="I277" s="52">
        <v>3830</v>
      </c>
      <c r="J277" s="18"/>
      <c r="K277" s="80"/>
      <c r="L277" s="8" t="s">
        <v>26</v>
      </c>
    </row>
    <row r="278" spans="1:12" ht="12.75">
      <c r="A278" s="74" t="s">
        <v>54</v>
      </c>
      <c r="B278" s="72" t="s">
        <v>248</v>
      </c>
      <c r="C278" s="23" t="s">
        <v>24</v>
      </c>
      <c r="D278" s="52">
        <v>16000</v>
      </c>
      <c r="E278" s="52">
        <v>0</v>
      </c>
      <c r="F278" s="52">
        <f t="shared" si="30"/>
        <v>16000</v>
      </c>
      <c r="G278" s="52">
        <v>16000</v>
      </c>
      <c r="H278" s="52">
        <v>0</v>
      </c>
      <c r="I278" s="52">
        <v>0</v>
      </c>
      <c r="J278" s="18">
        <v>2008</v>
      </c>
      <c r="K278" s="80"/>
      <c r="L278" s="8" t="s">
        <v>26</v>
      </c>
    </row>
    <row r="279" spans="1:12" ht="12.75">
      <c r="A279" s="75"/>
      <c r="B279" s="73"/>
      <c r="C279" s="23" t="s">
        <v>33</v>
      </c>
      <c r="D279" s="52">
        <v>36000</v>
      </c>
      <c r="E279" s="52">
        <v>0</v>
      </c>
      <c r="F279" s="52">
        <f t="shared" si="30"/>
        <v>36000</v>
      </c>
      <c r="G279" s="52">
        <v>0</v>
      </c>
      <c r="H279" s="52">
        <v>36000</v>
      </c>
      <c r="I279" s="52"/>
      <c r="J279" s="18"/>
      <c r="K279" s="80"/>
      <c r="L279" s="8"/>
    </row>
    <row r="280" spans="1:12" ht="25.5">
      <c r="A280" s="6" t="s">
        <v>56</v>
      </c>
      <c r="B280" s="7" t="s">
        <v>249</v>
      </c>
      <c r="C280" s="7" t="s">
        <v>33</v>
      </c>
      <c r="D280" s="51">
        <v>1930</v>
      </c>
      <c r="E280" s="51">
        <v>1240</v>
      </c>
      <c r="F280" s="51">
        <f t="shared" si="30"/>
        <v>690</v>
      </c>
      <c r="G280" s="51">
        <v>690</v>
      </c>
      <c r="H280" s="51">
        <v>0</v>
      </c>
      <c r="I280" s="51">
        <v>0</v>
      </c>
      <c r="J280" s="8">
        <v>2008</v>
      </c>
      <c r="K280" s="80"/>
      <c r="L280" s="8" t="s">
        <v>26</v>
      </c>
    </row>
    <row r="281" spans="1:12" ht="25.5">
      <c r="A281" s="50" t="s">
        <v>58</v>
      </c>
      <c r="B281" s="7" t="s">
        <v>250</v>
      </c>
      <c r="C281" s="7" t="s">
        <v>24</v>
      </c>
      <c r="D281" s="51">
        <v>17400</v>
      </c>
      <c r="E281" s="51">
        <v>200</v>
      </c>
      <c r="F281" s="51">
        <f t="shared" si="30"/>
        <v>14200</v>
      </c>
      <c r="G281" s="51">
        <v>1900</v>
      </c>
      <c r="H281" s="51">
        <v>11300</v>
      </c>
      <c r="I281" s="51">
        <v>1000</v>
      </c>
      <c r="J281" s="8">
        <v>2012</v>
      </c>
      <c r="K281" s="80"/>
      <c r="L281" s="8" t="s">
        <v>26</v>
      </c>
    </row>
    <row r="282" spans="1:12" ht="25.5">
      <c r="A282" s="50" t="s">
        <v>60</v>
      </c>
      <c r="B282" s="7" t="s">
        <v>251</v>
      </c>
      <c r="C282" s="7" t="s">
        <v>24</v>
      </c>
      <c r="D282" s="51">
        <v>46450</v>
      </c>
      <c r="E282" s="51">
        <v>6250</v>
      </c>
      <c r="F282" s="51">
        <f t="shared" si="30"/>
        <v>25200</v>
      </c>
      <c r="G282" s="51">
        <v>12200</v>
      </c>
      <c r="H282" s="51">
        <v>8000</v>
      </c>
      <c r="I282" s="51">
        <v>5000</v>
      </c>
      <c r="J282" s="8">
        <v>2012</v>
      </c>
      <c r="K282" s="80"/>
      <c r="L282" s="8" t="s">
        <v>26</v>
      </c>
    </row>
    <row r="283" spans="1:12" ht="12.75" customHeight="1">
      <c r="A283" s="101" t="s">
        <v>62</v>
      </c>
      <c r="B283" s="67" t="s">
        <v>252</v>
      </c>
      <c r="C283" s="7" t="s">
        <v>33</v>
      </c>
      <c r="D283" s="51">
        <v>27800</v>
      </c>
      <c r="E283" s="51">
        <v>600</v>
      </c>
      <c r="F283" s="51">
        <f t="shared" si="30"/>
        <v>24200</v>
      </c>
      <c r="G283" s="51">
        <v>2900</v>
      </c>
      <c r="H283" s="51">
        <v>8300</v>
      </c>
      <c r="I283" s="51">
        <v>13000</v>
      </c>
      <c r="J283" s="8">
        <v>2015</v>
      </c>
      <c r="K283" s="80"/>
      <c r="L283" s="8" t="s">
        <v>26</v>
      </c>
    </row>
    <row r="284" spans="1:12" ht="12.75">
      <c r="A284" s="102"/>
      <c r="B284" s="82"/>
      <c r="C284" s="7" t="s">
        <v>94</v>
      </c>
      <c r="D284" s="51">
        <v>0</v>
      </c>
      <c r="E284" s="51">
        <v>0</v>
      </c>
      <c r="F284" s="51">
        <f t="shared" si="30"/>
        <v>0</v>
      </c>
      <c r="G284" s="51">
        <v>0</v>
      </c>
      <c r="H284" s="51">
        <v>0</v>
      </c>
      <c r="I284" s="51">
        <v>0</v>
      </c>
      <c r="J284" s="8"/>
      <c r="K284" s="80"/>
      <c r="L284" s="8" t="s">
        <v>26</v>
      </c>
    </row>
    <row r="285" spans="1:12" ht="12.75">
      <c r="A285" s="103"/>
      <c r="B285" s="83"/>
      <c r="C285" s="7" t="s">
        <v>24</v>
      </c>
      <c r="D285" s="51">
        <v>115300</v>
      </c>
      <c r="E285" s="51">
        <v>800</v>
      </c>
      <c r="F285" s="51">
        <f t="shared" si="30"/>
        <v>63400</v>
      </c>
      <c r="G285" s="51">
        <v>8000</v>
      </c>
      <c r="H285" s="51">
        <v>26700</v>
      </c>
      <c r="I285" s="51">
        <v>28700</v>
      </c>
      <c r="J285" s="8"/>
      <c r="K285" s="80"/>
      <c r="L285" s="8" t="s">
        <v>26</v>
      </c>
    </row>
    <row r="286" spans="1:12" ht="12.75">
      <c r="A286" s="101" t="s">
        <v>64</v>
      </c>
      <c r="B286" s="98" t="s">
        <v>253</v>
      </c>
      <c r="C286" s="7" t="s">
        <v>33</v>
      </c>
      <c r="D286" s="51">
        <v>4400</v>
      </c>
      <c r="E286" s="51">
        <v>0</v>
      </c>
      <c r="F286" s="51">
        <f t="shared" si="30"/>
        <v>4400</v>
      </c>
      <c r="G286" s="51">
        <v>400</v>
      </c>
      <c r="H286" s="51">
        <v>4000</v>
      </c>
      <c r="I286" s="51">
        <v>0</v>
      </c>
      <c r="J286" s="8">
        <v>2009</v>
      </c>
      <c r="K286" s="80"/>
      <c r="L286" s="8" t="s">
        <v>26</v>
      </c>
    </row>
    <row r="287" spans="1:12" ht="12.75">
      <c r="A287" s="102"/>
      <c r="B287" s="99"/>
      <c r="C287" s="7" t="s">
        <v>94</v>
      </c>
      <c r="D287" s="51">
        <v>0</v>
      </c>
      <c r="E287" s="51">
        <v>0</v>
      </c>
      <c r="F287" s="51">
        <f t="shared" si="30"/>
        <v>0</v>
      </c>
      <c r="G287" s="51">
        <v>0</v>
      </c>
      <c r="H287" s="51">
        <v>0</v>
      </c>
      <c r="I287" s="51">
        <v>0</v>
      </c>
      <c r="J287" s="8"/>
      <c r="K287" s="80"/>
      <c r="L287" s="8" t="s">
        <v>26</v>
      </c>
    </row>
    <row r="288" spans="1:12" ht="12.75">
      <c r="A288" s="103"/>
      <c r="B288" s="100"/>
      <c r="C288" s="7" t="s">
        <v>24</v>
      </c>
      <c r="D288" s="51">
        <v>1600</v>
      </c>
      <c r="E288" s="51">
        <v>0</v>
      </c>
      <c r="F288" s="51">
        <f t="shared" si="30"/>
        <v>1600</v>
      </c>
      <c r="G288" s="51">
        <v>100</v>
      </c>
      <c r="H288" s="51">
        <v>1500</v>
      </c>
      <c r="I288" s="51">
        <v>0</v>
      </c>
      <c r="J288" s="8"/>
      <c r="K288" s="80"/>
      <c r="L288" s="8" t="s">
        <v>26</v>
      </c>
    </row>
    <row r="289" spans="1:12" ht="25.5" customHeight="1">
      <c r="A289" s="6" t="s">
        <v>66</v>
      </c>
      <c r="B289" s="7" t="s">
        <v>254</v>
      </c>
      <c r="C289" s="7" t="s">
        <v>24</v>
      </c>
      <c r="D289" s="51">
        <v>4300</v>
      </c>
      <c r="E289" s="51">
        <v>300</v>
      </c>
      <c r="F289" s="51">
        <f t="shared" si="30"/>
        <v>4000</v>
      </c>
      <c r="G289" s="51">
        <v>4000</v>
      </c>
      <c r="H289" s="51">
        <v>0</v>
      </c>
      <c r="I289" s="51">
        <v>0</v>
      </c>
      <c r="J289" s="8">
        <v>2008</v>
      </c>
      <c r="K289" s="80"/>
      <c r="L289" s="8" t="s">
        <v>26</v>
      </c>
    </row>
    <row r="290" spans="1:12" ht="12.75">
      <c r="A290" s="50" t="s">
        <v>68</v>
      </c>
      <c r="B290" s="7" t="s">
        <v>255</v>
      </c>
      <c r="C290" s="7" t="s">
        <v>33</v>
      </c>
      <c r="D290" s="51">
        <v>255000</v>
      </c>
      <c r="E290" s="51">
        <v>190000</v>
      </c>
      <c r="F290" s="51">
        <f t="shared" si="30"/>
        <v>65000</v>
      </c>
      <c r="G290" s="51">
        <v>65000</v>
      </c>
      <c r="H290" s="51">
        <v>0</v>
      </c>
      <c r="I290" s="51">
        <v>0</v>
      </c>
      <c r="J290" s="8">
        <v>2008</v>
      </c>
      <c r="K290" s="80"/>
      <c r="L290" s="8" t="s">
        <v>26</v>
      </c>
    </row>
    <row r="291" spans="1:12" ht="12.75">
      <c r="A291" s="6" t="s">
        <v>70</v>
      </c>
      <c r="B291" s="7" t="s">
        <v>256</v>
      </c>
      <c r="C291" s="7" t="s">
        <v>33</v>
      </c>
      <c r="D291" s="51">
        <v>10000</v>
      </c>
      <c r="E291" s="51">
        <v>1000</v>
      </c>
      <c r="F291" s="51">
        <f t="shared" si="30"/>
        <v>9000</v>
      </c>
      <c r="G291" s="51">
        <v>9000</v>
      </c>
      <c r="H291" s="51">
        <v>0</v>
      </c>
      <c r="I291" s="51">
        <v>0</v>
      </c>
      <c r="J291" s="8">
        <v>2008</v>
      </c>
      <c r="K291" s="80"/>
      <c r="L291" s="8" t="s">
        <v>26</v>
      </c>
    </row>
    <row r="292" spans="1:12" ht="38.25">
      <c r="A292" s="26" t="s">
        <v>72</v>
      </c>
      <c r="B292" s="23" t="s">
        <v>257</v>
      </c>
      <c r="C292" s="23" t="s">
        <v>33</v>
      </c>
      <c r="D292" s="52">
        <v>1000</v>
      </c>
      <c r="E292" s="52">
        <v>0</v>
      </c>
      <c r="F292" s="52">
        <f t="shared" si="30"/>
        <v>1000</v>
      </c>
      <c r="G292" s="52">
        <v>0</v>
      </c>
      <c r="H292" s="52">
        <v>0</v>
      </c>
      <c r="I292" s="52">
        <v>1000</v>
      </c>
      <c r="J292" s="18">
        <v>2010</v>
      </c>
      <c r="K292" s="80"/>
      <c r="L292" s="8"/>
    </row>
    <row r="293" spans="1:12" ht="25.5">
      <c r="A293" s="50" t="s">
        <v>74</v>
      </c>
      <c r="B293" s="7" t="s">
        <v>258</v>
      </c>
      <c r="C293" s="8" t="s">
        <v>33</v>
      </c>
      <c r="D293" s="51">
        <v>32500</v>
      </c>
      <c r="E293" s="51"/>
      <c r="F293" s="51">
        <f t="shared" si="30"/>
        <v>10000</v>
      </c>
      <c r="G293" s="51">
        <v>0</v>
      </c>
      <c r="H293" s="51">
        <v>0</v>
      </c>
      <c r="I293" s="51">
        <v>10000</v>
      </c>
      <c r="J293" s="8">
        <v>2012</v>
      </c>
      <c r="K293" s="80"/>
      <c r="L293" s="8" t="s">
        <v>26</v>
      </c>
    </row>
    <row r="294" spans="1:12" ht="12.75" customHeight="1">
      <c r="A294" s="6"/>
      <c r="B294" s="10" t="s">
        <v>259</v>
      </c>
      <c r="C294" s="8"/>
      <c r="D294" s="24">
        <f aca="true" t="shared" si="31" ref="D294:I294">SUM(D244:D293)</f>
        <v>813850</v>
      </c>
      <c r="E294" s="24">
        <f t="shared" si="31"/>
        <v>235840</v>
      </c>
      <c r="F294" s="24">
        <f t="shared" si="31"/>
        <v>478910</v>
      </c>
      <c r="G294" s="24">
        <f t="shared" si="31"/>
        <v>194110</v>
      </c>
      <c r="H294" s="24">
        <f t="shared" si="31"/>
        <v>161250</v>
      </c>
      <c r="I294" s="24">
        <f t="shared" si="31"/>
        <v>123550</v>
      </c>
      <c r="J294" s="8"/>
      <c r="K294" s="80"/>
      <c r="L294" s="8"/>
    </row>
    <row r="295" spans="1:12" ht="12.75">
      <c r="A295" s="6"/>
      <c r="B295" s="12" t="s">
        <v>93</v>
      </c>
      <c r="C295" s="7" t="str">
        <f>"ФБ"</f>
        <v>ФБ</v>
      </c>
      <c r="D295" s="24">
        <f>DSUM(C243:I293,2,$C$550:$C$551)</f>
        <v>439470</v>
      </c>
      <c r="E295" s="24">
        <f>DSUM(C243:I293,3,$C$550:$C$551)</f>
        <v>218740</v>
      </c>
      <c r="F295" s="24">
        <f>DSUM(C243:I293,4,$C$550:$C$551)</f>
        <v>195230</v>
      </c>
      <c r="G295" s="24">
        <f>DSUM(C243:I293,5,$C$550:$C$551)</f>
        <v>106810</v>
      </c>
      <c r="H295" s="24">
        <f>DSUM(C243:I293,6,$C$550:$C$551)</f>
        <v>62400</v>
      </c>
      <c r="I295" s="24">
        <f>DSUM(C243:I293,7,$C$550:$C$551)</f>
        <v>26020</v>
      </c>
      <c r="J295" s="8"/>
      <c r="K295" s="80"/>
      <c r="L295" s="8"/>
    </row>
    <row r="296" spans="1:12" ht="12.75">
      <c r="A296" s="6"/>
      <c r="B296" s="10"/>
      <c r="C296" s="7" t="s">
        <v>94</v>
      </c>
      <c r="D296" s="24">
        <f>DSUM(C243:I293,2,$D$550:$D$551)</f>
        <v>0</v>
      </c>
      <c r="E296" s="24">
        <f>DSUM(C243:I293,3,$D$550:$D$551)</f>
        <v>0</v>
      </c>
      <c r="F296" s="24">
        <f>DSUM(C243:I293,4,$D$550:$D$551)</f>
        <v>0</v>
      </c>
      <c r="G296" s="24">
        <f>DSUM(C243:I293,5,$D$550:$D$551)</f>
        <v>0</v>
      </c>
      <c r="H296" s="24">
        <f>DSUM(C243:I293,6,$D$550:$D$551)</f>
        <v>0</v>
      </c>
      <c r="I296" s="24">
        <f>DSUM(C243:I293,7,$D$550:$D$551)</f>
        <v>0</v>
      </c>
      <c r="J296" s="8"/>
      <c r="K296" s="80"/>
      <c r="L296" s="8"/>
    </row>
    <row r="297" spans="1:12" ht="12.75">
      <c r="A297" s="6"/>
      <c r="B297" s="10"/>
      <c r="C297" s="7" t="s">
        <v>95</v>
      </c>
      <c r="D297" s="24">
        <v>0</v>
      </c>
      <c r="E297" s="24">
        <v>0</v>
      </c>
      <c r="F297" s="24">
        <v>0</v>
      </c>
      <c r="G297" s="24">
        <v>0</v>
      </c>
      <c r="H297" s="24">
        <v>0</v>
      </c>
      <c r="I297" s="24">
        <v>0</v>
      </c>
      <c r="J297" s="8"/>
      <c r="K297" s="80"/>
      <c r="L297" s="8"/>
    </row>
    <row r="298" spans="1:12" ht="12.75">
      <c r="A298" s="6"/>
      <c r="B298" s="10"/>
      <c r="C298" s="7" t="s">
        <v>24</v>
      </c>
      <c r="D298" s="24">
        <f>DSUM(C243:I293,2,$E$550:$E$551)</f>
        <v>374380</v>
      </c>
      <c r="E298" s="24">
        <f>DSUM(C243:I293,3,$E$550:$E$551)</f>
        <v>17100</v>
      </c>
      <c r="F298" s="24">
        <f>DSUM(C243:I293,4,$E$550:$E$551)</f>
        <v>283680</v>
      </c>
      <c r="G298" s="24">
        <f>DSUM(C243:I293,5,$E$550:$E$551)</f>
        <v>87300</v>
      </c>
      <c r="H298" s="24">
        <f>DSUM(C243:I293,6,$E$550:$E$551)</f>
        <v>98850</v>
      </c>
      <c r="I298" s="24">
        <f>DSUM(C243:I293,7,$E$550:$E$551)</f>
        <v>97530</v>
      </c>
      <c r="J298" s="8"/>
      <c r="K298" s="81"/>
      <c r="L298" s="8"/>
    </row>
    <row r="299" spans="1:12" ht="12.75">
      <c r="A299" s="3" t="s">
        <v>96</v>
      </c>
      <c r="B299" s="4" t="s">
        <v>97</v>
      </c>
      <c r="C299" s="5" t="s">
        <v>21</v>
      </c>
      <c r="D299" s="53"/>
      <c r="E299" s="53"/>
      <c r="F299" s="53"/>
      <c r="G299" s="53"/>
      <c r="H299" s="53"/>
      <c r="I299" s="53"/>
      <c r="J299" s="4"/>
      <c r="K299" s="4"/>
      <c r="L299" s="4"/>
    </row>
    <row r="300" spans="1:12" ht="25.5">
      <c r="A300" s="6" t="s">
        <v>136</v>
      </c>
      <c r="B300" s="7" t="s">
        <v>260</v>
      </c>
      <c r="C300" s="8" t="s">
        <v>24</v>
      </c>
      <c r="D300" s="51">
        <v>10700</v>
      </c>
      <c r="E300" s="51"/>
      <c r="F300" s="51">
        <f aca="true" t="shared" si="32" ref="F300:F341">G300+H300+I300</f>
        <v>10700</v>
      </c>
      <c r="G300" s="51">
        <v>5700</v>
      </c>
      <c r="H300" s="51">
        <v>5000</v>
      </c>
      <c r="I300" s="51">
        <v>0</v>
      </c>
      <c r="J300" s="8">
        <v>2009</v>
      </c>
      <c r="K300" s="76" t="s">
        <v>261</v>
      </c>
      <c r="L300" s="8" t="s">
        <v>103</v>
      </c>
    </row>
    <row r="301" spans="1:12" ht="12.75">
      <c r="A301" s="104" t="s">
        <v>139</v>
      </c>
      <c r="B301" s="67" t="s">
        <v>262</v>
      </c>
      <c r="C301" s="8" t="s">
        <v>33</v>
      </c>
      <c r="D301" s="51">
        <v>15104</v>
      </c>
      <c r="E301" s="51"/>
      <c r="F301" s="51">
        <f t="shared" si="32"/>
        <v>15104</v>
      </c>
      <c r="G301" s="51">
        <v>5000</v>
      </c>
      <c r="H301" s="51">
        <v>5000</v>
      </c>
      <c r="I301" s="51">
        <v>5104</v>
      </c>
      <c r="J301" s="8">
        <v>2010</v>
      </c>
      <c r="K301" s="77"/>
      <c r="L301" s="8" t="s">
        <v>103</v>
      </c>
    </row>
    <row r="302" spans="1:12" ht="12.75">
      <c r="A302" s="105"/>
      <c r="B302" s="82"/>
      <c r="C302" s="8" t="s">
        <v>24</v>
      </c>
      <c r="D302" s="51">
        <v>13000</v>
      </c>
      <c r="E302" s="51"/>
      <c r="F302" s="51">
        <f t="shared" si="32"/>
        <v>13000</v>
      </c>
      <c r="G302" s="51">
        <v>4000</v>
      </c>
      <c r="H302" s="51">
        <v>5000</v>
      </c>
      <c r="I302" s="51">
        <v>4000</v>
      </c>
      <c r="J302" s="8">
        <v>2010</v>
      </c>
      <c r="K302" s="77"/>
      <c r="L302" s="8" t="s">
        <v>103</v>
      </c>
    </row>
    <row r="303" spans="1:12" ht="38.25">
      <c r="A303" s="50" t="s">
        <v>263</v>
      </c>
      <c r="B303" s="7" t="s">
        <v>264</v>
      </c>
      <c r="C303" s="8" t="s">
        <v>33</v>
      </c>
      <c r="D303" s="51">
        <v>1200</v>
      </c>
      <c r="E303" s="51"/>
      <c r="F303" s="51">
        <f t="shared" si="32"/>
        <v>1200</v>
      </c>
      <c r="G303" s="51">
        <v>1200</v>
      </c>
      <c r="H303" s="51">
        <v>0</v>
      </c>
      <c r="I303" s="51">
        <v>0</v>
      </c>
      <c r="J303" s="8">
        <v>2008</v>
      </c>
      <c r="K303" s="77"/>
      <c r="L303" s="8" t="s">
        <v>103</v>
      </c>
    </row>
    <row r="304" spans="1:12" ht="25.5">
      <c r="A304" s="6" t="s">
        <v>265</v>
      </c>
      <c r="B304" s="54" t="s">
        <v>266</v>
      </c>
      <c r="C304" s="8" t="s">
        <v>24</v>
      </c>
      <c r="D304" s="51">
        <v>20386</v>
      </c>
      <c r="E304" s="51"/>
      <c r="F304" s="51">
        <f t="shared" si="32"/>
        <v>20386</v>
      </c>
      <c r="G304" s="51">
        <v>3800</v>
      </c>
      <c r="H304" s="51">
        <v>7500</v>
      </c>
      <c r="I304" s="51">
        <v>9086</v>
      </c>
      <c r="J304" s="8">
        <v>2010</v>
      </c>
      <c r="K304" s="77"/>
      <c r="L304" s="8" t="s">
        <v>103</v>
      </c>
    </row>
    <row r="305" spans="1:12" ht="12.75">
      <c r="A305" s="104" t="s">
        <v>267</v>
      </c>
      <c r="B305" s="87" t="s">
        <v>268</v>
      </c>
      <c r="C305" s="8" t="s">
        <v>33</v>
      </c>
      <c r="D305" s="51">
        <v>500</v>
      </c>
      <c r="E305" s="51"/>
      <c r="F305" s="51">
        <f t="shared" si="32"/>
        <v>500</v>
      </c>
      <c r="G305" s="51">
        <v>0</v>
      </c>
      <c r="H305" s="51">
        <v>500</v>
      </c>
      <c r="I305" s="51">
        <v>0</v>
      </c>
      <c r="J305" s="8">
        <v>2009</v>
      </c>
      <c r="K305" s="77"/>
      <c r="L305" s="8" t="s">
        <v>103</v>
      </c>
    </row>
    <row r="306" spans="1:12" ht="12.75">
      <c r="A306" s="105"/>
      <c r="B306" s="88"/>
      <c r="C306" s="8" t="s">
        <v>24</v>
      </c>
      <c r="D306" s="51">
        <v>2600</v>
      </c>
      <c r="E306" s="51"/>
      <c r="F306" s="51">
        <f t="shared" si="32"/>
        <v>2600</v>
      </c>
      <c r="G306" s="51">
        <v>2600</v>
      </c>
      <c r="H306" s="51">
        <v>0</v>
      </c>
      <c r="I306" s="51">
        <v>0</v>
      </c>
      <c r="J306" s="8">
        <v>2008</v>
      </c>
      <c r="K306" s="77"/>
      <c r="L306" s="8" t="s">
        <v>103</v>
      </c>
    </row>
    <row r="307" spans="1:12" ht="12.75">
      <c r="A307" s="6" t="s">
        <v>269</v>
      </c>
      <c r="B307" s="7" t="s">
        <v>270</v>
      </c>
      <c r="C307" s="8" t="s">
        <v>24</v>
      </c>
      <c r="D307" s="51">
        <v>11812</v>
      </c>
      <c r="E307" s="51"/>
      <c r="F307" s="51">
        <f t="shared" si="32"/>
        <v>11812</v>
      </c>
      <c r="G307" s="51">
        <v>3176</v>
      </c>
      <c r="H307" s="51">
        <v>4162</v>
      </c>
      <c r="I307" s="51">
        <v>4474</v>
      </c>
      <c r="J307" s="8">
        <v>2010</v>
      </c>
      <c r="K307" s="77"/>
      <c r="L307" s="8" t="s">
        <v>103</v>
      </c>
    </row>
    <row r="308" spans="1:12" ht="25.5">
      <c r="A308" s="6" t="s">
        <v>271</v>
      </c>
      <c r="B308" s="7" t="s">
        <v>272</v>
      </c>
      <c r="C308" s="8" t="s">
        <v>33</v>
      </c>
      <c r="D308" s="51">
        <v>5070</v>
      </c>
      <c r="E308" s="51"/>
      <c r="F308" s="51">
        <f t="shared" si="32"/>
        <v>5070</v>
      </c>
      <c r="G308" s="51">
        <v>5070</v>
      </c>
      <c r="H308" s="51">
        <v>0</v>
      </c>
      <c r="I308" s="51">
        <v>0</v>
      </c>
      <c r="J308" s="8">
        <v>2008</v>
      </c>
      <c r="K308" s="77"/>
      <c r="L308" s="8" t="s">
        <v>103</v>
      </c>
    </row>
    <row r="309" spans="1:12" ht="51">
      <c r="A309" s="6" t="s">
        <v>273</v>
      </c>
      <c r="B309" s="7" t="s">
        <v>274</v>
      </c>
      <c r="C309" s="8" t="s">
        <v>33</v>
      </c>
      <c r="D309" s="51">
        <v>17500</v>
      </c>
      <c r="E309" s="51"/>
      <c r="F309" s="51">
        <f t="shared" si="32"/>
        <v>5000</v>
      </c>
      <c r="G309" s="51">
        <v>0</v>
      </c>
      <c r="H309" s="51">
        <v>0</v>
      </c>
      <c r="I309" s="51">
        <v>5000</v>
      </c>
      <c r="J309" s="8">
        <v>2011</v>
      </c>
      <c r="K309" s="77"/>
      <c r="L309" s="8" t="s">
        <v>103</v>
      </c>
    </row>
    <row r="310" spans="1:12" ht="25.5">
      <c r="A310" s="6" t="s">
        <v>275</v>
      </c>
      <c r="B310" s="7" t="s">
        <v>276</v>
      </c>
      <c r="C310" s="8" t="s">
        <v>24</v>
      </c>
      <c r="D310" s="51">
        <v>2000</v>
      </c>
      <c r="E310" s="51"/>
      <c r="F310" s="51">
        <f t="shared" si="32"/>
        <v>2000</v>
      </c>
      <c r="G310" s="51">
        <v>2000</v>
      </c>
      <c r="H310" s="51">
        <v>0</v>
      </c>
      <c r="I310" s="51">
        <v>0</v>
      </c>
      <c r="J310" s="8">
        <v>2008</v>
      </c>
      <c r="K310" s="77"/>
      <c r="L310" s="8" t="s">
        <v>103</v>
      </c>
    </row>
    <row r="311" spans="1:12" ht="25.5">
      <c r="A311" s="6" t="s">
        <v>277</v>
      </c>
      <c r="B311" s="7" t="s">
        <v>278</v>
      </c>
      <c r="C311" s="8" t="s">
        <v>24</v>
      </c>
      <c r="D311" s="51">
        <v>3870</v>
      </c>
      <c r="E311" s="51"/>
      <c r="F311" s="51">
        <f t="shared" si="32"/>
        <v>3870</v>
      </c>
      <c r="G311" s="51">
        <v>3870</v>
      </c>
      <c r="H311" s="51">
        <v>0</v>
      </c>
      <c r="I311" s="51">
        <v>0</v>
      </c>
      <c r="J311" s="8">
        <v>2008</v>
      </c>
      <c r="K311" s="77"/>
      <c r="L311" s="8" t="s">
        <v>103</v>
      </c>
    </row>
    <row r="312" spans="1:12" ht="25.5">
      <c r="A312" s="6" t="s">
        <v>279</v>
      </c>
      <c r="B312" s="7" t="s">
        <v>280</v>
      </c>
      <c r="C312" s="8" t="s">
        <v>24</v>
      </c>
      <c r="D312" s="51">
        <v>28395</v>
      </c>
      <c r="E312" s="51"/>
      <c r="F312" s="51">
        <f t="shared" si="32"/>
        <v>28395</v>
      </c>
      <c r="G312" s="51">
        <v>28395</v>
      </c>
      <c r="H312" s="51">
        <v>0</v>
      </c>
      <c r="I312" s="51">
        <v>0</v>
      </c>
      <c r="J312" s="8">
        <v>2008</v>
      </c>
      <c r="K312" s="77"/>
      <c r="L312" s="8" t="s">
        <v>103</v>
      </c>
    </row>
    <row r="313" spans="1:12" ht="25.5">
      <c r="A313" s="6" t="s">
        <v>281</v>
      </c>
      <c r="B313" s="7" t="s">
        <v>282</v>
      </c>
      <c r="C313" s="8" t="s">
        <v>24</v>
      </c>
      <c r="D313" s="51">
        <v>5652</v>
      </c>
      <c r="E313" s="51"/>
      <c r="F313" s="51">
        <f t="shared" si="32"/>
        <v>5652</v>
      </c>
      <c r="G313" s="51">
        <v>5652</v>
      </c>
      <c r="H313" s="51">
        <v>0</v>
      </c>
      <c r="I313" s="51">
        <v>0</v>
      </c>
      <c r="J313" s="8">
        <v>2008</v>
      </c>
      <c r="K313" s="77"/>
      <c r="L313" s="8" t="s">
        <v>103</v>
      </c>
    </row>
    <row r="314" spans="1:12" ht="25.5">
      <c r="A314" s="6" t="s">
        <v>283</v>
      </c>
      <c r="B314" s="7" t="s">
        <v>284</v>
      </c>
      <c r="C314" s="8" t="s">
        <v>24</v>
      </c>
      <c r="D314" s="51">
        <v>5328</v>
      </c>
      <c r="E314" s="51"/>
      <c r="F314" s="51">
        <f t="shared" si="32"/>
        <v>5328</v>
      </c>
      <c r="G314" s="51">
        <v>5328</v>
      </c>
      <c r="H314" s="51">
        <v>0</v>
      </c>
      <c r="I314" s="51">
        <v>0</v>
      </c>
      <c r="J314" s="8">
        <v>2008</v>
      </c>
      <c r="K314" s="77"/>
      <c r="L314" s="8" t="s">
        <v>103</v>
      </c>
    </row>
    <row r="315" spans="1:12" ht="25.5">
      <c r="A315" s="6" t="s">
        <v>285</v>
      </c>
      <c r="B315" s="7" t="s">
        <v>286</v>
      </c>
      <c r="C315" s="8" t="s">
        <v>24</v>
      </c>
      <c r="D315" s="51">
        <v>423</v>
      </c>
      <c r="E315" s="51"/>
      <c r="F315" s="51">
        <f t="shared" si="32"/>
        <v>423</v>
      </c>
      <c r="G315" s="51">
        <v>423</v>
      </c>
      <c r="H315" s="51">
        <v>0</v>
      </c>
      <c r="I315" s="51">
        <v>0</v>
      </c>
      <c r="J315" s="8">
        <v>2008</v>
      </c>
      <c r="K315" s="77"/>
      <c r="L315" s="8" t="s">
        <v>103</v>
      </c>
    </row>
    <row r="316" spans="1:12" ht="25.5">
      <c r="A316" s="6" t="s">
        <v>287</v>
      </c>
      <c r="B316" s="7" t="s">
        <v>288</v>
      </c>
      <c r="C316" s="8" t="s">
        <v>24</v>
      </c>
      <c r="D316" s="51">
        <v>324</v>
      </c>
      <c r="E316" s="51"/>
      <c r="F316" s="51">
        <f t="shared" si="32"/>
        <v>324</v>
      </c>
      <c r="G316" s="51">
        <v>0</v>
      </c>
      <c r="H316" s="51">
        <v>324</v>
      </c>
      <c r="I316" s="51">
        <v>0</v>
      </c>
      <c r="J316" s="8">
        <v>2009</v>
      </c>
      <c r="K316" s="77"/>
      <c r="L316" s="8" t="s">
        <v>103</v>
      </c>
    </row>
    <row r="317" spans="1:12" ht="25.5">
      <c r="A317" s="6" t="s">
        <v>289</v>
      </c>
      <c r="B317" s="7" t="s">
        <v>290</v>
      </c>
      <c r="C317" s="8" t="s">
        <v>24</v>
      </c>
      <c r="D317" s="51">
        <v>450</v>
      </c>
      <c r="E317" s="51"/>
      <c r="F317" s="51">
        <f t="shared" si="32"/>
        <v>450</v>
      </c>
      <c r="G317" s="51">
        <v>0</v>
      </c>
      <c r="H317" s="51">
        <v>450</v>
      </c>
      <c r="I317" s="51">
        <v>0</v>
      </c>
      <c r="J317" s="8">
        <v>2009</v>
      </c>
      <c r="K317" s="77"/>
      <c r="L317" s="8" t="s">
        <v>103</v>
      </c>
    </row>
    <row r="318" spans="1:12" ht="25.5">
      <c r="A318" s="6" t="s">
        <v>291</v>
      </c>
      <c r="B318" s="7" t="s">
        <v>292</v>
      </c>
      <c r="C318" s="8" t="s">
        <v>24</v>
      </c>
      <c r="D318" s="51">
        <v>468</v>
      </c>
      <c r="E318" s="51"/>
      <c r="F318" s="51">
        <f t="shared" si="32"/>
        <v>468</v>
      </c>
      <c r="G318" s="51">
        <v>0</v>
      </c>
      <c r="H318" s="51">
        <v>468</v>
      </c>
      <c r="I318" s="51">
        <v>0</v>
      </c>
      <c r="J318" s="8">
        <v>2009</v>
      </c>
      <c r="K318" s="77"/>
      <c r="L318" s="8" t="s">
        <v>103</v>
      </c>
    </row>
    <row r="319" spans="1:12" ht="25.5">
      <c r="A319" s="6" t="s">
        <v>293</v>
      </c>
      <c r="B319" s="7" t="s">
        <v>294</v>
      </c>
      <c r="C319" s="8" t="s">
        <v>24</v>
      </c>
      <c r="D319" s="51">
        <v>10890</v>
      </c>
      <c r="E319" s="51"/>
      <c r="F319" s="51">
        <f t="shared" si="32"/>
        <v>10890</v>
      </c>
      <c r="G319" s="51">
        <v>0</v>
      </c>
      <c r="H319" s="51">
        <v>10890</v>
      </c>
      <c r="I319" s="51">
        <v>0</v>
      </c>
      <c r="J319" s="8">
        <v>2009</v>
      </c>
      <c r="K319" s="77"/>
      <c r="L319" s="8" t="s">
        <v>103</v>
      </c>
    </row>
    <row r="320" spans="1:12" ht="25.5">
      <c r="A320" s="6" t="s">
        <v>295</v>
      </c>
      <c r="B320" s="7" t="s">
        <v>296</v>
      </c>
      <c r="C320" s="8" t="s">
        <v>24</v>
      </c>
      <c r="D320" s="51">
        <v>5589</v>
      </c>
      <c r="E320" s="51"/>
      <c r="F320" s="51">
        <f t="shared" si="32"/>
        <v>5589</v>
      </c>
      <c r="G320" s="51">
        <v>0</v>
      </c>
      <c r="H320" s="51">
        <v>5589</v>
      </c>
      <c r="I320" s="51">
        <v>0</v>
      </c>
      <c r="J320" s="8">
        <v>2009</v>
      </c>
      <c r="K320" s="77"/>
      <c r="L320" s="8" t="s">
        <v>103</v>
      </c>
    </row>
    <row r="321" spans="1:12" ht="25.5">
      <c r="A321" s="6" t="s">
        <v>297</v>
      </c>
      <c r="B321" s="7" t="s">
        <v>298</v>
      </c>
      <c r="C321" s="8" t="s">
        <v>24</v>
      </c>
      <c r="D321" s="51">
        <v>9225</v>
      </c>
      <c r="E321" s="51"/>
      <c r="F321" s="51">
        <f t="shared" si="32"/>
        <v>9225</v>
      </c>
      <c r="G321" s="51">
        <v>0</v>
      </c>
      <c r="H321" s="51">
        <v>9225</v>
      </c>
      <c r="I321" s="51">
        <v>0</v>
      </c>
      <c r="J321" s="8">
        <v>2009</v>
      </c>
      <c r="K321" s="77"/>
      <c r="L321" s="8" t="s">
        <v>103</v>
      </c>
    </row>
    <row r="322" spans="1:12" ht="38.25">
      <c r="A322" s="6" t="s">
        <v>299</v>
      </c>
      <c r="B322" s="7" t="s">
        <v>300</v>
      </c>
      <c r="C322" s="8" t="s">
        <v>24</v>
      </c>
      <c r="D322" s="51">
        <v>432</v>
      </c>
      <c r="E322" s="51"/>
      <c r="F322" s="51">
        <f t="shared" si="32"/>
        <v>432</v>
      </c>
      <c r="G322" s="51">
        <v>0</v>
      </c>
      <c r="H322" s="51">
        <v>432</v>
      </c>
      <c r="I322" s="51">
        <v>0</v>
      </c>
      <c r="J322" s="8">
        <v>2009</v>
      </c>
      <c r="K322" s="77"/>
      <c r="L322" s="8" t="s">
        <v>103</v>
      </c>
    </row>
    <row r="323" spans="1:12" ht="25.5">
      <c r="A323" s="6" t="s">
        <v>301</v>
      </c>
      <c r="B323" s="7" t="s">
        <v>302</v>
      </c>
      <c r="C323" s="8" t="s">
        <v>24</v>
      </c>
      <c r="D323" s="51">
        <v>11106</v>
      </c>
      <c r="E323" s="51"/>
      <c r="F323" s="51">
        <f t="shared" si="32"/>
        <v>11106</v>
      </c>
      <c r="G323" s="51">
        <v>0</v>
      </c>
      <c r="H323" s="51">
        <v>11106</v>
      </c>
      <c r="I323" s="51">
        <v>0</v>
      </c>
      <c r="J323" s="8">
        <v>2009</v>
      </c>
      <c r="K323" s="77"/>
      <c r="L323" s="8" t="s">
        <v>103</v>
      </c>
    </row>
    <row r="324" spans="1:12" ht="25.5">
      <c r="A324" s="6" t="s">
        <v>303</v>
      </c>
      <c r="B324" s="7" t="s">
        <v>304</v>
      </c>
      <c r="C324" s="8" t="s">
        <v>24</v>
      </c>
      <c r="D324" s="51">
        <v>19233</v>
      </c>
      <c r="E324" s="51"/>
      <c r="F324" s="51">
        <f t="shared" si="32"/>
        <v>19233</v>
      </c>
      <c r="G324" s="51">
        <v>0</v>
      </c>
      <c r="H324" s="51">
        <v>19233</v>
      </c>
      <c r="I324" s="51">
        <v>0</v>
      </c>
      <c r="J324" s="8">
        <v>2009</v>
      </c>
      <c r="K324" s="77"/>
      <c r="L324" s="8" t="s">
        <v>103</v>
      </c>
    </row>
    <row r="325" spans="1:12" ht="25.5">
      <c r="A325" s="6" t="s">
        <v>305</v>
      </c>
      <c r="B325" s="7" t="s">
        <v>306</v>
      </c>
      <c r="C325" s="8" t="s">
        <v>24</v>
      </c>
      <c r="D325" s="51">
        <v>1224</v>
      </c>
      <c r="E325" s="51"/>
      <c r="F325" s="51">
        <f t="shared" si="32"/>
        <v>1224</v>
      </c>
      <c r="G325" s="51">
        <v>0</v>
      </c>
      <c r="H325" s="51">
        <v>0</v>
      </c>
      <c r="I325" s="51">
        <v>1224</v>
      </c>
      <c r="J325" s="8">
        <v>2010</v>
      </c>
      <c r="K325" s="77"/>
      <c r="L325" s="8" t="s">
        <v>103</v>
      </c>
    </row>
    <row r="326" spans="1:12" ht="25.5">
      <c r="A326" s="6" t="s">
        <v>307</v>
      </c>
      <c r="B326" s="7" t="s">
        <v>308</v>
      </c>
      <c r="C326" s="8" t="s">
        <v>24</v>
      </c>
      <c r="D326" s="51">
        <v>1521</v>
      </c>
      <c r="E326" s="51"/>
      <c r="F326" s="51">
        <f t="shared" si="32"/>
        <v>1521</v>
      </c>
      <c r="G326" s="51">
        <v>0</v>
      </c>
      <c r="H326" s="51">
        <v>0</v>
      </c>
      <c r="I326" s="51">
        <v>1521</v>
      </c>
      <c r="J326" s="8">
        <v>2010</v>
      </c>
      <c r="K326" s="77"/>
      <c r="L326" s="8" t="s">
        <v>103</v>
      </c>
    </row>
    <row r="327" spans="1:12" ht="25.5">
      <c r="A327" s="6" t="s">
        <v>309</v>
      </c>
      <c r="B327" s="7" t="s">
        <v>310</v>
      </c>
      <c r="C327" s="8" t="s">
        <v>24</v>
      </c>
      <c r="D327" s="51">
        <v>2394</v>
      </c>
      <c r="E327" s="51"/>
      <c r="F327" s="51">
        <f t="shared" si="32"/>
        <v>2394</v>
      </c>
      <c r="G327" s="51">
        <v>0</v>
      </c>
      <c r="H327" s="51">
        <v>0</v>
      </c>
      <c r="I327" s="51">
        <v>2394</v>
      </c>
      <c r="J327" s="8">
        <v>2010</v>
      </c>
      <c r="K327" s="77"/>
      <c r="L327" s="8" t="s">
        <v>103</v>
      </c>
    </row>
    <row r="328" spans="1:12" ht="25.5">
      <c r="A328" s="6" t="s">
        <v>311</v>
      </c>
      <c r="B328" s="7" t="s">
        <v>312</v>
      </c>
      <c r="C328" s="8" t="s">
        <v>24</v>
      </c>
      <c r="D328" s="51">
        <v>594</v>
      </c>
      <c r="E328" s="51"/>
      <c r="F328" s="51">
        <f t="shared" si="32"/>
        <v>594</v>
      </c>
      <c r="G328" s="51">
        <v>0</v>
      </c>
      <c r="H328" s="51">
        <v>0</v>
      </c>
      <c r="I328" s="51">
        <v>594</v>
      </c>
      <c r="J328" s="8">
        <v>2010</v>
      </c>
      <c r="K328" s="77"/>
      <c r="L328" s="8" t="s">
        <v>103</v>
      </c>
    </row>
    <row r="329" spans="1:12" ht="25.5">
      <c r="A329" s="6" t="s">
        <v>313</v>
      </c>
      <c r="B329" s="7" t="s">
        <v>314</v>
      </c>
      <c r="C329" s="8" t="s">
        <v>24</v>
      </c>
      <c r="D329" s="51">
        <v>16047</v>
      </c>
      <c r="E329" s="51"/>
      <c r="F329" s="51">
        <f t="shared" si="32"/>
        <v>16047</v>
      </c>
      <c r="G329" s="51">
        <v>0</v>
      </c>
      <c r="H329" s="51">
        <v>0</v>
      </c>
      <c r="I329" s="51">
        <v>16047</v>
      </c>
      <c r="J329" s="8">
        <v>2010</v>
      </c>
      <c r="K329" s="77"/>
      <c r="L329" s="8" t="s">
        <v>103</v>
      </c>
    </row>
    <row r="330" spans="1:12" ht="25.5">
      <c r="A330" s="6" t="s">
        <v>315</v>
      </c>
      <c r="B330" s="7" t="s">
        <v>316</v>
      </c>
      <c r="C330" s="8" t="s">
        <v>24</v>
      </c>
      <c r="D330" s="51">
        <v>11997</v>
      </c>
      <c r="E330" s="51"/>
      <c r="F330" s="51">
        <f t="shared" si="32"/>
        <v>11997</v>
      </c>
      <c r="G330" s="51">
        <v>0</v>
      </c>
      <c r="H330" s="51">
        <v>0</v>
      </c>
      <c r="I330" s="51">
        <v>11997</v>
      </c>
      <c r="J330" s="8">
        <v>2010</v>
      </c>
      <c r="K330" s="77"/>
      <c r="L330" s="8" t="s">
        <v>103</v>
      </c>
    </row>
    <row r="331" spans="1:12" ht="25.5">
      <c r="A331" s="6" t="s">
        <v>317</v>
      </c>
      <c r="B331" s="7" t="s">
        <v>318</v>
      </c>
      <c r="C331" s="8" t="s">
        <v>24</v>
      </c>
      <c r="D331" s="51">
        <v>14922</v>
      </c>
      <c r="E331" s="51"/>
      <c r="F331" s="51">
        <f t="shared" si="32"/>
        <v>14922</v>
      </c>
      <c r="G331" s="51">
        <v>0</v>
      </c>
      <c r="H331" s="51">
        <v>0</v>
      </c>
      <c r="I331" s="51">
        <v>14922</v>
      </c>
      <c r="J331" s="8">
        <v>2010</v>
      </c>
      <c r="K331" s="77"/>
      <c r="L331" s="8" t="s">
        <v>103</v>
      </c>
    </row>
    <row r="332" spans="1:12" ht="25.5">
      <c r="A332" s="6" t="s">
        <v>319</v>
      </c>
      <c r="B332" s="7" t="s">
        <v>320</v>
      </c>
      <c r="C332" s="8" t="s">
        <v>24</v>
      </c>
      <c r="D332" s="51">
        <v>9036</v>
      </c>
      <c r="E332" s="51"/>
      <c r="F332" s="51">
        <f t="shared" si="32"/>
        <v>9036</v>
      </c>
      <c r="G332" s="51">
        <v>0</v>
      </c>
      <c r="H332" s="51">
        <v>0</v>
      </c>
      <c r="I332" s="51">
        <v>9036</v>
      </c>
      <c r="J332" s="8">
        <v>2010</v>
      </c>
      <c r="K332" s="77"/>
      <c r="L332" s="8" t="s">
        <v>103</v>
      </c>
    </row>
    <row r="333" spans="1:12" ht="38.25">
      <c r="A333" s="6" t="s">
        <v>321</v>
      </c>
      <c r="B333" s="7" t="s">
        <v>322</v>
      </c>
      <c r="C333" s="8" t="s">
        <v>24</v>
      </c>
      <c r="D333" s="51">
        <v>320</v>
      </c>
      <c r="E333" s="51"/>
      <c r="F333" s="51">
        <f t="shared" si="32"/>
        <v>320</v>
      </c>
      <c r="G333" s="51">
        <v>0</v>
      </c>
      <c r="H333" s="51">
        <v>320</v>
      </c>
      <c r="I333" s="51">
        <v>0</v>
      </c>
      <c r="J333" s="8">
        <v>2009</v>
      </c>
      <c r="K333" s="77"/>
      <c r="L333" s="8" t="s">
        <v>103</v>
      </c>
    </row>
    <row r="334" spans="1:12" ht="38.25">
      <c r="A334" s="6" t="s">
        <v>323</v>
      </c>
      <c r="B334" s="7" t="s">
        <v>324</v>
      </c>
      <c r="C334" s="8" t="s">
        <v>24</v>
      </c>
      <c r="D334" s="51">
        <v>1000</v>
      </c>
      <c r="E334" s="51"/>
      <c r="F334" s="51">
        <f t="shared" si="32"/>
        <v>1000</v>
      </c>
      <c r="G334" s="51">
        <v>0</v>
      </c>
      <c r="H334" s="51">
        <v>500</v>
      </c>
      <c r="I334" s="51">
        <v>500</v>
      </c>
      <c r="J334" s="8">
        <v>2010</v>
      </c>
      <c r="K334" s="77"/>
      <c r="L334" s="8" t="s">
        <v>103</v>
      </c>
    </row>
    <row r="335" spans="1:12" ht="25.5">
      <c r="A335" s="6" t="s">
        <v>325</v>
      </c>
      <c r="B335" s="7" t="s">
        <v>326</v>
      </c>
      <c r="C335" s="8" t="s">
        <v>24</v>
      </c>
      <c r="D335" s="51">
        <v>700</v>
      </c>
      <c r="E335" s="51"/>
      <c r="F335" s="51">
        <f t="shared" si="32"/>
        <v>700</v>
      </c>
      <c r="G335" s="51">
        <v>0</v>
      </c>
      <c r="H335" s="51">
        <v>600</v>
      </c>
      <c r="I335" s="51">
        <v>100</v>
      </c>
      <c r="J335" s="8">
        <v>2010</v>
      </c>
      <c r="K335" s="77"/>
      <c r="L335" s="8" t="s">
        <v>103</v>
      </c>
    </row>
    <row r="336" spans="1:12" ht="38.25">
      <c r="A336" s="6" t="s">
        <v>327</v>
      </c>
      <c r="B336" s="7" t="s">
        <v>328</v>
      </c>
      <c r="C336" s="8" t="s">
        <v>24</v>
      </c>
      <c r="D336" s="51">
        <v>900</v>
      </c>
      <c r="E336" s="51"/>
      <c r="F336" s="51">
        <f t="shared" si="32"/>
        <v>900</v>
      </c>
      <c r="G336" s="51">
        <v>900</v>
      </c>
      <c r="H336" s="51">
        <v>0</v>
      </c>
      <c r="I336" s="51">
        <v>0</v>
      </c>
      <c r="J336" s="8">
        <v>2008</v>
      </c>
      <c r="K336" s="77"/>
      <c r="L336" s="8" t="s">
        <v>103</v>
      </c>
    </row>
    <row r="337" spans="1:12" ht="25.5">
      <c r="A337" s="6" t="s">
        <v>329</v>
      </c>
      <c r="B337" s="7" t="s">
        <v>440</v>
      </c>
      <c r="C337" s="8" t="s">
        <v>24</v>
      </c>
      <c r="D337" s="51">
        <v>400</v>
      </c>
      <c r="E337" s="51"/>
      <c r="F337" s="51">
        <f t="shared" si="32"/>
        <v>400</v>
      </c>
      <c r="G337" s="51">
        <v>400</v>
      </c>
      <c r="H337" s="51">
        <v>0</v>
      </c>
      <c r="I337" s="51">
        <v>0</v>
      </c>
      <c r="J337" s="8">
        <v>2008</v>
      </c>
      <c r="K337" s="77"/>
      <c r="L337" s="8" t="s">
        <v>103</v>
      </c>
    </row>
    <row r="338" spans="1:12" ht="25.5">
      <c r="A338" s="6" t="s">
        <v>330</v>
      </c>
      <c r="B338" s="126" t="s">
        <v>441</v>
      </c>
      <c r="C338" s="8" t="s">
        <v>33</v>
      </c>
      <c r="D338" s="51">
        <v>27500</v>
      </c>
      <c r="E338" s="51">
        <v>2500</v>
      </c>
      <c r="F338" s="51">
        <f t="shared" si="32"/>
        <v>25000</v>
      </c>
      <c r="G338" s="51">
        <v>25000</v>
      </c>
      <c r="H338" s="51">
        <v>0</v>
      </c>
      <c r="I338" s="51">
        <v>0</v>
      </c>
      <c r="J338" s="8">
        <v>2008</v>
      </c>
      <c r="K338" s="77"/>
      <c r="L338" s="8"/>
    </row>
    <row r="339" spans="1:12" ht="12.75">
      <c r="A339" s="6" t="s">
        <v>332</v>
      </c>
      <c r="B339" s="7" t="s">
        <v>331</v>
      </c>
      <c r="C339" s="8" t="s">
        <v>24</v>
      </c>
      <c r="D339" s="51">
        <v>500</v>
      </c>
      <c r="E339" s="51"/>
      <c r="F339" s="51">
        <f t="shared" si="32"/>
        <v>500</v>
      </c>
      <c r="G339" s="51">
        <v>500</v>
      </c>
      <c r="H339" s="51">
        <v>0</v>
      </c>
      <c r="I339" s="51">
        <v>0</v>
      </c>
      <c r="J339" s="8">
        <v>2008</v>
      </c>
      <c r="K339" s="77"/>
      <c r="L339" s="8" t="s">
        <v>103</v>
      </c>
    </row>
    <row r="340" spans="1:12" ht="25.5">
      <c r="A340" s="6" t="s">
        <v>334</v>
      </c>
      <c r="B340" s="7" t="s">
        <v>333</v>
      </c>
      <c r="C340" s="8" t="s">
        <v>24</v>
      </c>
      <c r="D340" s="51">
        <v>475</v>
      </c>
      <c r="E340" s="51"/>
      <c r="F340" s="51">
        <f t="shared" si="32"/>
        <v>475</v>
      </c>
      <c r="G340" s="51">
        <v>0</v>
      </c>
      <c r="H340" s="51">
        <v>475</v>
      </c>
      <c r="I340" s="51">
        <v>0</v>
      </c>
      <c r="J340" s="8">
        <v>2009</v>
      </c>
      <c r="K340" s="77"/>
      <c r="L340" s="8" t="s">
        <v>103</v>
      </c>
    </row>
    <row r="341" spans="1:12" ht="25.5">
      <c r="A341" s="6" t="s">
        <v>439</v>
      </c>
      <c r="B341" s="7" t="s">
        <v>335</v>
      </c>
      <c r="C341" s="8" t="s">
        <v>24</v>
      </c>
      <c r="D341" s="51">
        <v>4200</v>
      </c>
      <c r="E341" s="51"/>
      <c r="F341" s="51">
        <f t="shared" si="32"/>
        <v>4200</v>
      </c>
      <c r="G341" s="51">
        <v>3200</v>
      </c>
      <c r="H341" s="51">
        <v>1000</v>
      </c>
      <c r="I341" s="51">
        <v>0</v>
      </c>
      <c r="J341" s="8">
        <v>2009</v>
      </c>
      <c r="K341" s="77"/>
      <c r="L341" s="8" t="s">
        <v>103</v>
      </c>
    </row>
    <row r="342" spans="1:12" ht="12.75" customHeight="1">
      <c r="A342" s="6"/>
      <c r="B342" s="10" t="s">
        <v>336</v>
      </c>
      <c r="C342" s="8"/>
      <c r="D342" s="24">
        <f>SUM(D300:D341)</f>
        <v>294987</v>
      </c>
      <c r="E342" s="24">
        <f aca="true" t="shared" si="33" ref="D342:I342">SUM(E300:E341)</f>
        <v>2500</v>
      </c>
      <c r="F342" s="24">
        <f>SUM(F300:F341)</f>
        <v>279987</v>
      </c>
      <c r="G342" s="24">
        <f t="shared" si="33"/>
        <v>106214</v>
      </c>
      <c r="H342" s="24">
        <f t="shared" si="33"/>
        <v>87774</v>
      </c>
      <c r="I342" s="24">
        <f t="shared" si="33"/>
        <v>85999</v>
      </c>
      <c r="J342" s="8"/>
      <c r="K342" s="77"/>
      <c r="L342" s="8"/>
    </row>
    <row r="343" spans="1:12" ht="12.75">
      <c r="A343" s="6"/>
      <c r="B343" s="12" t="s">
        <v>93</v>
      </c>
      <c r="C343" s="7" t="s">
        <v>33</v>
      </c>
      <c r="D343" s="24">
        <f>DSUM(C299:I341,2,$C$550:$C$551)</f>
        <v>66874</v>
      </c>
      <c r="E343" s="24">
        <f>DSUM(C299:I341,3,$C$550:$C$551)</f>
        <v>2500</v>
      </c>
      <c r="F343" s="24">
        <f>DSUM(C299:I341,4,$C$550:$C$551)</f>
        <v>51874</v>
      </c>
      <c r="G343" s="24">
        <f>DSUM(C299:I341,5,$C$550:$C$551)</f>
        <v>36270</v>
      </c>
      <c r="H343" s="24">
        <f>DSUM(C299:I341,6,$C$550:$C$551)</f>
        <v>5500</v>
      </c>
      <c r="I343" s="24">
        <f>DSUM(C299:I341,7,$C$550:$C$551)</f>
        <v>10104</v>
      </c>
      <c r="J343" s="8"/>
      <c r="K343" s="77"/>
      <c r="L343" s="8"/>
    </row>
    <row r="344" spans="1:12" ht="12.75">
      <c r="A344" s="6"/>
      <c r="B344" s="10"/>
      <c r="C344" s="7" t="s">
        <v>94</v>
      </c>
      <c r="D344" s="24">
        <f>DSUM(C299:I341,2,$D$550:$D$551)</f>
        <v>0</v>
      </c>
      <c r="E344" s="24">
        <f>DSUM(C299:I341,3,$D$550:$D$551)</f>
        <v>0</v>
      </c>
      <c r="F344" s="24">
        <f>DSUM(C299:I341,4,$D$550:$D$551)</f>
        <v>0</v>
      </c>
      <c r="G344" s="24">
        <f>DSUM(C299:I341,5,$D$550:$D$551)</f>
        <v>0</v>
      </c>
      <c r="H344" s="24">
        <f>DSUM(C299:I341,6,$D$550:$D$551)</f>
        <v>0</v>
      </c>
      <c r="I344" s="24">
        <f>DSUM(C299:I341,7,$D$550:$D$551)</f>
        <v>0</v>
      </c>
      <c r="J344" s="8"/>
      <c r="K344" s="77"/>
      <c r="L344" s="8"/>
    </row>
    <row r="345" spans="1:12" ht="12.75">
      <c r="A345" s="6"/>
      <c r="B345" s="10"/>
      <c r="C345" s="7" t="s">
        <v>95</v>
      </c>
      <c r="D345" s="24">
        <v>0</v>
      </c>
      <c r="E345" s="24">
        <v>0</v>
      </c>
      <c r="F345" s="24">
        <v>0</v>
      </c>
      <c r="G345" s="24">
        <v>0</v>
      </c>
      <c r="H345" s="24">
        <v>0</v>
      </c>
      <c r="I345" s="24">
        <v>0</v>
      </c>
      <c r="J345" s="8"/>
      <c r="K345" s="77"/>
      <c r="L345" s="8"/>
    </row>
    <row r="346" spans="1:12" ht="12.75">
      <c r="A346" s="6"/>
      <c r="B346" s="10"/>
      <c r="C346" s="7" t="s">
        <v>24</v>
      </c>
      <c r="D346" s="24">
        <f>DSUM(C299:I341,2,$E$550:$E$551)</f>
        <v>228113</v>
      </c>
      <c r="E346" s="24">
        <f>DSUM(C299:I341,3,$E$550:$E$551)</f>
        <v>0</v>
      </c>
      <c r="F346" s="24">
        <f>DSUM(C299:I341,4,$E$550:$E$551)</f>
        <v>228113</v>
      </c>
      <c r="G346" s="24">
        <f>DSUM(C299:I341,5,$E$550:$E$551)</f>
        <v>69944</v>
      </c>
      <c r="H346" s="24">
        <f>DSUM(C299:I341,6,$E$550:$E$551)</f>
        <v>82274</v>
      </c>
      <c r="I346" s="24">
        <f>DSUM(C299:I341,7,$E$550:$E$551)</f>
        <v>75895</v>
      </c>
      <c r="J346" s="8"/>
      <c r="K346" s="78"/>
      <c r="L346" s="8"/>
    </row>
    <row r="347" spans="1:12" ht="12.75">
      <c r="A347" s="3" t="s">
        <v>99</v>
      </c>
      <c r="B347" s="4" t="s">
        <v>100</v>
      </c>
      <c r="C347" s="5" t="s">
        <v>21</v>
      </c>
      <c r="D347" s="53"/>
      <c r="E347" s="53"/>
      <c r="F347" s="53"/>
      <c r="G347" s="53"/>
      <c r="H347" s="53"/>
      <c r="I347" s="53"/>
      <c r="J347" s="4"/>
      <c r="K347" s="4"/>
      <c r="L347" s="4"/>
    </row>
    <row r="348" spans="1:12" ht="25.5">
      <c r="A348" s="6" t="s">
        <v>101</v>
      </c>
      <c r="B348" s="7" t="s">
        <v>337</v>
      </c>
      <c r="C348" s="8" t="s">
        <v>33</v>
      </c>
      <c r="D348" s="51">
        <v>52000</v>
      </c>
      <c r="E348" s="51">
        <v>19500</v>
      </c>
      <c r="F348" s="51">
        <f>G348+H348+I348</f>
        <v>32500</v>
      </c>
      <c r="G348" s="51">
        <v>20000</v>
      </c>
      <c r="H348" s="51">
        <v>12500</v>
      </c>
      <c r="I348" s="51">
        <v>0</v>
      </c>
      <c r="J348" s="8">
        <v>2009</v>
      </c>
      <c r="K348" s="79" t="s">
        <v>125</v>
      </c>
      <c r="L348" s="8" t="s">
        <v>26</v>
      </c>
    </row>
    <row r="349" spans="1:12" ht="12.75">
      <c r="A349" s="6" t="s">
        <v>104</v>
      </c>
      <c r="B349" s="7" t="s">
        <v>338</v>
      </c>
      <c r="C349" s="8" t="s">
        <v>33</v>
      </c>
      <c r="D349" s="51">
        <v>13350</v>
      </c>
      <c r="E349" s="51">
        <v>450</v>
      </c>
      <c r="F349" s="51">
        <f>G349+H349+I349</f>
        <v>12900</v>
      </c>
      <c r="G349" s="51">
        <v>5200</v>
      </c>
      <c r="H349" s="51">
        <v>2500</v>
      </c>
      <c r="I349" s="51">
        <v>5200</v>
      </c>
      <c r="J349" s="8">
        <v>2010</v>
      </c>
      <c r="K349" s="80"/>
      <c r="L349" s="8" t="s">
        <v>26</v>
      </c>
    </row>
    <row r="350" spans="1:12" ht="12.75" customHeight="1">
      <c r="A350" s="6"/>
      <c r="B350" s="10" t="s">
        <v>339</v>
      </c>
      <c r="C350" s="8"/>
      <c r="D350" s="24">
        <f aca="true" t="shared" si="34" ref="D350:I350">SUM(D348:D349)</f>
        <v>65350</v>
      </c>
      <c r="E350" s="24">
        <f t="shared" si="34"/>
        <v>19950</v>
      </c>
      <c r="F350" s="24">
        <f t="shared" si="34"/>
        <v>45400</v>
      </c>
      <c r="G350" s="24">
        <f t="shared" si="34"/>
        <v>25200</v>
      </c>
      <c r="H350" s="24">
        <f t="shared" si="34"/>
        <v>15000</v>
      </c>
      <c r="I350" s="24">
        <f t="shared" si="34"/>
        <v>5200</v>
      </c>
      <c r="J350" s="8"/>
      <c r="K350" s="80"/>
      <c r="L350" s="8"/>
    </row>
    <row r="351" spans="1:12" ht="12.75">
      <c r="A351" s="6"/>
      <c r="B351" s="12" t="s">
        <v>93</v>
      </c>
      <c r="C351" s="7" t="s">
        <v>33</v>
      </c>
      <c r="D351" s="24">
        <f>DSUM(C347:I349,2,$C$550:$C$551)</f>
        <v>65350</v>
      </c>
      <c r="E351" s="24">
        <f>DSUM(C347:I349,3,$C$550:$C$551)</f>
        <v>19950</v>
      </c>
      <c r="F351" s="24">
        <f>DSUM(C347:I349,4,$C$550:$C$551)</f>
        <v>45400</v>
      </c>
      <c r="G351" s="24">
        <f>DSUM(C347:I349,5,$C$550:$C$551)</f>
        <v>25200</v>
      </c>
      <c r="H351" s="24">
        <f>DSUM(C347:I349,6,$C$550:$C$551)</f>
        <v>15000</v>
      </c>
      <c r="I351" s="24">
        <f>DSUM(C347:I349,7,$C$550:$C$551)</f>
        <v>5200</v>
      </c>
      <c r="J351" s="8"/>
      <c r="K351" s="80"/>
      <c r="L351" s="8"/>
    </row>
    <row r="352" spans="1:12" ht="12.75">
      <c r="A352" s="6"/>
      <c r="B352" s="10"/>
      <c r="C352" s="7" t="s">
        <v>94</v>
      </c>
      <c r="D352" s="24">
        <f>DSUM(C347:I349,2,$D$550:$D$551)</f>
        <v>0</v>
      </c>
      <c r="E352" s="24">
        <f>DSUM(C347:I349,3,$D$550:$D$551)</f>
        <v>0</v>
      </c>
      <c r="F352" s="24">
        <f>DSUM(C347:I349,4,$D$550:$D$551)</f>
        <v>0</v>
      </c>
      <c r="G352" s="24">
        <f>DSUM(C347:I349,5,$D$550:$D$551)</f>
        <v>0</v>
      </c>
      <c r="H352" s="24">
        <f>DSUM(C347:I349,6,$D$550:$D$551)</f>
        <v>0</v>
      </c>
      <c r="I352" s="24">
        <f>DSUM(C347:I349,7,$D$550:$D$551)</f>
        <v>0</v>
      </c>
      <c r="J352" s="8"/>
      <c r="K352" s="80"/>
      <c r="L352" s="8"/>
    </row>
    <row r="353" spans="1:12" ht="12.75">
      <c r="A353" s="6"/>
      <c r="B353" s="10"/>
      <c r="C353" s="7" t="s">
        <v>95</v>
      </c>
      <c r="D353" s="24">
        <v>0</v>
      </c>
      <c r="E353" s="24">
        <v>0</v>
      </c>
      <c r="F353" s="24">
        <v>0</v>
      </c>
      <c r="G353" s="24">
        <v>0</v>
      </c>
      <c r="H353" s="24">
        <v>0</v>
      </c>
      <c r="I353" s="24">
        <v>0</v>
      </c>
      <c r="J353" s="8"/>
      <c r="K353" s="80"/>
      <c r="L353" s="8"/>
    </row>
    <row r="354" spans="1:12" ht="12.75">
      <c r="A354" s="6"/>
      <c r="B354" s="10"/>
      <c r="C354" s="7" t="s">
        <v>24</v>
      </c>
      <c r="D354" s="24">
        <f>DSUM(C347:I349,2,$E$550:$E$551)</f>
        <v>0</v>
      </c>
      <c r="E354" s="24">
        <f>DSUM(C347:I349,3,$E$550:$E$551)</f>
        <v>0</v>
      </c>
      <c r="F354" s="24">
        <f>DSUM(C347:I349,4,$E$550:$E$551)</f>
        <v>0</v>
      </c>
      <c r="G354" s="24">
        <f>DSUM(C347:I349,5,$E$550:$E$551)</f>
        <v>0</v>
      </c>
      <c r="H354" s="24">
        <f>DSUM(C347:I349,6,$E$550:$E$551)</f>
        <v>0</v>
      </c>
      <c r="I354" s="24">
        <f>DSUM(C347:I349,7,$E$550:$E$551)</f>
        <v>0</v>
      </c>
      <c r="J354" s="8"/>
      <c r="K354" s="81"/>
      <c r="L354" s="8"/>
    </row>
    <row r="355" spans="1:12" ht="12.75" hidden="1">
      <c r="A355" s="3" t="s">
        <v>126</v>
      </c>
      <c r="B355" s="4" t="s">
        <v>127</v>
      </c>
      <c r="C355" s="4"/>
      <c r="D355" s="53"/>
      <c r="E355" s="53"/>
      <c r="F355" s="53"/>
      <c r="G355" s="53"/>
      <c r="H355" s="53"/>
      <c r="I355" s="53"/>
      <c r="J355" s="4"/>
      <c r="K355" s="4"/>
      <c r="L355" s="4"/>
    </row>
    <row r="356" spans="1:12" s="59" customFormat="1" ht="12.75" hidden="1">
      <c r="A356" s="55"/>
      <c r="B356" s="56"/>
      <c r="C356" s="57"/>
      <c r="D356" s="58"/>
      <c r="E356" s="58"/>
      <c r="F356" s="58"/>
      <c r="G356" s="58"/>
      <c r="H356" s="58"/>
      <c r="I356" s="58"/>
      <c r="J356" s="57"/>
      <c r="K356" s="57"/>
      <c r="L356" s="57"/>
    </row>
    <row r="357" spans="1:12" s="59" customFormat="1" ht="12.75" hidden="1">
      <c r="A357" s="55"/>
      <c r="B357" s="56"/>
      <c r="C357" s="57"/>
      <c r="D357" s="58"/>
      <c r="E357" s="58"/>
      <c r="F357" s="58"/>
      <c r="G357" s="58"/>
      <c r="H357" s="58"/>
      <c r="I357" s="58"/>
      <c r="J357" s="57"/>
      <c r="K357" s="57"/>
      <c r="L357" s="57"/>
    </row>
    <row r="358" spans="1:12" s="59" customFormat="1" ht="12.75" hidden="1">
      <c r="A358" s="55"/>
      <c r="B358" s="56"/>
      <c r="C358" s="57"/>
      <c r="D358" s="58"/>
      <c r="E358" s="58"/>
      <c r="F358" s="58"/>
      <c r="G358" s="58"/>
      <c r="H358" s="58"/>
      <c r="I358" s="58"/>
      <c r="J358" s="57"/>
      <c r="K358" s="57"/>
      <c r="L358" s="57"/>
    </row>
    <row r="359" spans="1:12" s="59" customFormat="1" ht="12.75" hidden="1">
      <c r="A359" s="55"/>
      <c r="B359" s="56"/>
      <c r="C359" s="57"/>
      <c r="D359" s="58"/>
      <c r="E359" s="58"/>
      <c r="F359" s="58"/>
      <c r="G359" s="58"/>
      <c r="H359" s="58"/>
      <c r="I359" s="58"/>
      <c r="J359" s="57"/>
      <c r="K359" s="57"/>
      <c r="L359" s="57"/>
    </row>
    <row r="360" spans="1:12" s="59" customFormat="1" ht="12.75" hidden="1">
      <c r="A360" s="55"/>
      <c r="B360" s="56"/>
      <c r="C360" s="57"/>
      <c r="D360" s="58"/>
      <c r="E360" s="58"/>
      <c r="F360" s="58"/>
      <c r="G360" s="58"/>
      <c r="H360" s="58"/>
      <c r="I360" s="58"/>
      <c r="J360" s="57"/>
      <c r="K360" s="57"/>
      <c r="L360" s="57"/>
    </row>
    <row r="361" spans="1:12" ht="12.75" hidden="1">
      <c r="A361" s="6"/>
      <c r="B361" s="10" t="s">
        <v>340</v>
      </c>
      <c r="C361" s="8"/>
      <c r="D361" s="60">
        <f>SUM(D356:D360)</f>
        <v>0</v>
      </c>
      <c r="E361" s="60">
        <v>0</v>
      </c>
      <c r="F361" s="60">
        <f>SUM(F356:F360)</f>
        <v>0</v>
      </c>
      <c r="G361" s="60">
        <f>SUM(G356:G360)</f>
        <v>0</v>
      </c>
      <c r="H361" s="60">
        <f>SUM(H356:H360)</f>
        <v>0</v>
      </c>
      <c r="I361" s="60">
        <f>SUM(I356:I360)</f>
        <v>0</v>
      </c>
      <c r="J361" s="8"/>
      <c r="K361" s="8"/>
      <c r="L361" s="8"/>
    </row>
    <row r="362" spans="1:12" ht="12.75" hidden="1">
      <c r="A362" s="6"/>
      <c r="B362" s="12" t="s">
        <v>93</v>
      </c>
      <c r="C362" s="7" t="s">
        <v>33</v>
      </c>
      <c r="D362" s="60"/>
      <c r="E362" s="60"/>
      <c r="F362" s="60"/>
      <c r="G362" s="60"/>
      <c r="H362" s="60"/>
      <c r="I362" s="60"/>
      <c r="J362" s="8"/>
      <c r="K362" s="8"/>
      <c r="L362" s="8"/>
    </row>
    <row r="363" spans="1:12" ht="12.75" hidden="1">
      <c r="A363" s="6"/>
      <c r="B363" s="10"/>
      <c r="C363" s="7" t="s">
        <v>94</v>
      </c>
      <c r="D363" s="60"/>
      <c r="E363" s="60"/>
      <c r="F363" s="60"/>
      <c r="G363" s="60"/>
      <c r="H363" s="60"/>
      <c r="I363" s="60"/>
      <c r="J363" s="8"/>
      <c r="K363" s="8"/>
      <c r="L363" s="8"/>
    </row>
    <row r="364" spans="1:12" ht="12.75" hidden="1">
      <c r="A364" s="6"/>
      <c r="B364" s="10"/>
      <c r="C364" s="7" t="s">
        <v>95</v>
      </c>
      <c r="D364" s="60"/>
      <c r="E364" s="60"/>
      <c r="F364" s="60"/>
      <c r="G364" s="60"/>
      <c r="H364" s="60"/>
      <c r="I364" s="60"/>
      <c r="J364" s="8"/>
      <c r="K364" s="8"/>
      <c r="L364" s="8"/>
    </row>
    <row r="365" spans="1:12" ht="12.75" hidden="1">
      <c r="A365" s="6"/>
      <c r="B365" s="10"/>
      <c r="C365" s="7" t="s">
        <v>24</v>
      </c>
      <c r="D365" s="60"/>
      <c r="E365" s="60"/>
      <c r="F365" s="60"/>
      <c r="G365" s="60"/>
      <c r="H365" s="60"/>
      <c r="I365" s="60"/>
      <c r="J365" s="8"/>
      <c r="K365" s="8"/>
      <c r="L365" s="8"/>
    </row>
    <row r="366" spans="1:12" ht="25.5">
      <c r="A366" s="6"/>
      <c r="B366" s="10" t="s">
        <v>341</v>
      </c>
      <c r="C366" s="8"/>
      <c r="D366" s="24">
        <f aca="true" t="shared" si="35" ref="D366:I366">D294+D342+D350+D361</f>
        <v>1174187</v>
      </c>
      <c r="E366" s="24">
        <f t="shared" si="35"/>
        <v>258290</v>
      </c>
      <c r="F366" s="24">
        <f t="shared" si="35"/>
        <v>804297</v>
      </c>
      <c r="G366" s="24">
        <f t="shared" si="35"/>
        <v>325524</v>
      </c>
      <c r="H366" s="24">
        <f t="shared" si="35"/>
        <v>264024</v>
      </c>
      <c r="I366" s="24">
        <f t="shared" si="35"/>
        <v>214749</v>
      </c>
      <c r="J366" s="8"/>
      <c r="K366" s="25"/>
      <c r="L366" s="8"/>
    </row>
    <row r="367" spans="1:12" ht="12.75">
      <c r="A367" s="6"/>
      <c r="B367" s="12" t="s">
        <v>93</v>
      </c>
      <c r="C367" s="7" t="s">
        <v>33</v>
      </c>
      <c r="D367" s="24">
        <f>D362+D351+D343+D295</f>
        <v>571694</v>
      </c>
      <c r="E367" s="24">
        <f>E362+E351+E343+E295</f>
        <v>241190</v>
      </c>
      <c r="F367" s="24">
        <f>F362+F351+F343+F295</f>
        <v>292504</v>
      </c>
      <c r="G367" s="24">
        <f>G362+G351+G343+G295</f>
        <v>168280</v>
      </c>
      <c r="H367" s="24">
        <f>H362+H351+H343+H295</f>
        <v>82900</v>
      </c>
      <c r="I367" s="24">
        <f>I362+I351+I343+I295</f>
        <v>41324</v>
      </c>
      <c r="J367" s="8"/>
      <c r="K367" s="25"/>
      <c r="L367" s="8"/>
    </row>
    <row r="368" spans="1:12" ht="12.75">
      <c r="A368" s="6"/>
      <c r="B368" s="10"/>
      <c r="C368" s="7" t="s">
        <v>94</v>
      </c>
      <c r="D368" s="24">
        <f>D363+D352+D344+D296</f>
        <v>0</v>
      </c>
      <c r="E368" s="24">
        <f>E363+E352+E344+E296</f>
        <v>0</v>
      </c>
      <c r="F368" s="24">
        <f>F363+F352+F344+F296</f>
        <v>0</v>
      </c>
      <c r="G368" s="24">
        <f>G363+G352+G344+G296</f>
        <v>0</v>
      </c>
      <c r="H368" s="24">
        <f>H363+H352+H344+H296</f>
        <v>0</v>
      </c>
      <c r="I368" s="24">
        <f>I363+I352+I344+I296</f>
        <v>0</v>
      </c>
      <c r="J368" s="8"/>
      <c r="K368" s="25"/>
      <c r="L368" s="8"/>
    </row>
    <row r="369" spans="1:12" ht="12.75">
      <c r="A369" s="6"/>
      <c r="B369" s="10"/>
      <c r="C369" s="7" t="s">
        <v>95</v>
      </c>
      <c r="D369" s="24">
        <f aca="true" t="shared" si="36" ref="D369:I369">D297+D345+D353+D364</f>
        <v>0</v>
      </c>
      <c r="E369" s="24">
        <f t="shared" si="36"/>
        <v>0</v>
      </c>
      <c r="F369" s="24">
        <f t="shared" si="36"/>
        <v>0</v>
      </c>
      <c r="G369" s="24">
        <f t="shared" si="36"/>
        <v>0</v>
      </c>
      <c r="H369" s="24">
        <f t="shared" si="36"/>
        <v>0</v>
      </c>
      <c r="I369" s="24">
        <f t="shared" si="36"/>
        <v>0</v>
      </c>
      <c r="J369" s="8"/>
      <c r="K369" s="25"/>
      <c r="L369" s="8"/>
    </row>
    <row r="370" spans="1:12" ht="12.75">
      <c r="A370" s="6"/>
      <c r="B370" s="10"/>
      <c r="C370" s="7" t="s">
        <v>24</v>
      </c>
      <c r="D370" s="24">
        <f aca="true" t="shared" si="37" ref="D370:I370">D365+D354+D346+D298</f>
        <v>602493</v>
      </c>
      <c r="E370" s="24">
        <f t="shared" si="37"/>
        <v>17100</v>
      </c>
      <c r="F370" s="24">
        <f t="shared" si="37"/>
        <v>511793</v>
      </c>
      <c r="G370" s="24">
        <f t="shared" si="37"/>
        <v>157244</v>
      </c>
      <c r="H370" s="24">
        <f t="shared" si="37"/>
        <v>181124</v>
      </c>
      <c r="I370" s="24">
        <f t="shared" si="37"/>
        <v>173425</v>
      </c>
      <c r="J370" s="8"/>
      <c r="K370" s="25"/>
      <c r="L370" s="8"/>
    </row>
    <row r="371" spans="1:11" ht="15">
      <c r="A371" s="96" t="s">
        <v>342</v>
      </c>
      <c r="B371" s="96"/>
      <c r="C371" s="96"/>
      <c r="D371" s="96"/>
      <c r="E371" s="96"/>
      <c r="F371" s="96"/>
      <c r="G371" s="96"/>
      <c r="H371" s="96"/>
      <c r="I371" s="96"/>
      <c r="J371" s="96"/>
      <c r="K371" s="96"/>
    </row>
    <row r="372" spans="1:12" ht="12.75">
      <c r="A372" s="3" t="s">
        <v>19</v>
      </c>
      <c r="B372" s="4" t="s">
        <v>20</v>
      </c>
      <c r="C372" s="5" t="s">
        <v>21</v>
      </c>
      <c r="D372" s="4"/>
      <c r="E372" s="4"/>
      <c r="F372" s="4"/>
      <c r="G372" s="4"/>
      <c r="H372" s="4"/>
      <c r="I372" s="4"/>
      <c r="J372" s="4"/>
      <c r="K372" s="4"/>
      <c r="L372" s="4"/>
    </row>
    <row r="373" spans="1:12" s="20" customFormat="1" ht="25.5">
      <c r="A373" s="26" t="s">
        <v>22</v>
      </c>
      <c r="B373" s="23" t="s">
        <v>343</v>
      </c>
      <c r="C373" s="18" t="s">
        <v>33</v>
      </c>
      <c r="D373" s="19">
        <v>70000</v>
      </c>
      <c r="E373" s="19">
        <v>0</v>
      </c>
      <c r="F373" s="19">
        <f aca="true" t="shared" si="38" ref="F373:F389">G373+H373+I373</f>
        <v>70000</v>
      </c>
      <c r="G373" s="19">
        <v>10000</v>
      </c>
      <c r="H373" s="19">
        <v>30000</v>
      </c>
      <c r="I373" s="19">
        <v>30000</v>
      </c>
      <c r="J373" s="18">
        <v>2010</v>
      </c>
      <c r="K373" s="23" t="s">
        <v>344</v>
      </c>
      <c r="L373" s="18" t="s">
        <v>26</v>
      </c>
    </row>
    <row r="374" spans="1:12" ht="51">
      <c r="A374" s="6" t="s">
        <v>27</v>
      </c>
      <c r="B374" s="7" t="s">
        <v>345</v>
      </c>
      <c r="C374" s="8" t="s">
        <v>33</v>
      </c>
      <c r="D374" s="9">
        <v>160000</v>
      </c>
      <c r="E374" s="9">
        <v>3000</v>
      </c>
      <c r="F374" s="9">
        <f t="shared" si="38"/>
        <v>157000</v>
      </c>
      <c r="G374" s="9">
        <v>50000</v>
      </c>
      <c r="H374" s="9">
        <v>57000</v>
      </c>
      <c r="I374" s="9">
        <v>50000</v>
      </c>
      <c r="J374" s="8">
        <v>2010</v>
      </c>
      <c r="K374" s="7" t="s">
        <v>346</v>
      </c>
      <c r="L374" s="8" t="s">
        <v>26</v>
      </c>
    </row>
    <row r="375" spans="1:12" ht="25.5">
      <c r="A375" s="6" t="s">
        <v>29</v>
      </c>
      <c r="B375" s="7" t="s">
        <v>347</v>
      </c>
      <c r="C375" s="8" t="s">
        <v>33</v>
      </c>
      <c r="D375" s="9">
        <v>15000</v>
      </c>
      <c r="E375" s="9">
        <v>0</v>
      </c>
      <c r="F375" s="9">
        <f t="shared" si="38"/>
        <v>3470</v>
      </c>
      <c r="G375" s="9">
        <v>0</v>
      </c>
      <c r="H375" s="9">
        <v>970</v>
      </c>
      <c r="I375" s="9">
        <v>2500</v>
      </c>
      <c r="J375" s="8">
        <v>2010</v>
      </c>
      <c r="K375" s="76" t="s">
        <v>348</v>
      </c>
      <c r="L375" s="8" t="s">
        <v>26</v>
      </c>
    </row>
    <row r="376" spans="1:12" ht="12.75">
      <c r="A376" s="6" t="s">
        <v>31</v>
      </c>
      <c r="B376" s="7" t="s">
        <v>349</v>
      </c>
      <c r="C376" s="8" t="s">
        <v>33</v>
      </c>
      <c r="D376" s="9">
        <v>38500</v>
      </c>
      <c r="E376" s="9">
        <v>16900</v>
      </c>
      <c r="F376" s="9">
        <f t="shared" si="38"/>
        <v>21600</v>
      </c>
      <c r="G376" s="9">
        <v>21600</v>
      </c>
      <c r="H376" s="9">
        <v>0</v>
      </c>
      <c r="I376" s="9">
        <v>0</v>
      </c>
      <c r="J376" s="8">
        <v>2008</v>
      </c>
      <c r="K376" s="77"/>
      <c r="L376" s="8" t="s">
        <v>26</v>
      </c>
    </row>
    <row r="377" spans="1:12" ht="12.75">
      <c r="A377" s="6" t="s">
        <v>34</v>
      </c>
      <c r="B377" s="7" t="s">
        <v>350</v>
      </c>
      <c r="C377" s="8" t="s">
        <v>33</v>
      </c>
      <c r="D377" s="9">
        <v>14300</v>
      </c>
      <c r="E377" s="9">
        <f>4500+7000</f>
        <v>11500</v>
      </c>
      <c r="F377" s="9">
        <f t="shared" si="38"/>
        <v>2800</v>
      </c>
      <c r="G377" s="9">
        <v>2800</v>
      </c>
      <c r="H377" s="9">
        <v>0</v>
      </c>
      <c r="I377" s="9">
        <v>0</v>
      </c>
      <c r="J377" s="8">
        <v>2008</v>
      </c>
      <c r="K377" s="77"/>
      <c r="L377" s="8" t="s">
        <v>26</v>
      </c>
    </row>
    <row r="378" spans="1:12" ht="12.75">
      <c r="A378" s="6" t="s">
        <v>36</v>
      </c>
      <c r="B378" s="7" t="s">
        <v>351</v>
      </c>
      <c r="C378" s="8" t="s">
        <v>33</v>
      </c>
      <c r="D378" s="9">
        <v>20500</v>
      </c>
      <c r="E378" s="9">
        <f>3500+13000</f>
        <v>16500</v>
      </c>
      <c r="F378" s="9">
        <f t="shared" si="38"/>
        <v>4000</v>
      </c>
      <c r="G378" s="9">
        <v>4000</v>
      </c>
      <c r="H378" s="9">
        <v>0</v>
      </c>
      <c r="I378" s="9">
        <v>0</v>
      </c>
      <c r="J378" s="8">
        <v>2008</v>
      </c>
      <c r="K378" s="77"/>
      <c r="L378" s="8" t="s">
        <v>26</v>
      </c>
    </row>
    <row r="379" spans="1:12" ht="25.5">
      <c r="A379" s="6" t="s">
        <v>38</v>
      </c>
      <c r="B379" s="7" t="s">
        <v>352</v>
      </c>
      <c r="C379" s="8" t="s">
        <v>33</v>
      </c>
      <c r="D379" s="9">
        <v>26390</v>
      </c>
      <c r="E379" s="9">
        <v>0</v>
      </c>
      <c r="F379" s="9">
        <f t="shared" si="38"/>
        <v>26390</v>
      </c>
      <c r="G379" s="9">
        <v>390</v>
      </c>
      <c r="H379" s="9">
        <f>13000</f>
        <v>13000</v>
      </c>
      <c r="I379" s="9">
        <v>13000</v>
      </c>
      <c r="J379" s="8">
        <v>2010</v>
      </c>
      <c r="K379" s="77"/>
      <c r="L379" s="8" t="s">
        <v>26</v>
      </c>
    </row>
    <row r="380" spans="1:12" s="20" customFormat="1" ht="12.75">
      <c r="A380" s="89" t="s">
        <v>40</v>
      </c>
      <c r="B380" s="92" t="s">
        <v>353</v>
      </c>
      <c r="C380" s="18" t="s">
        <v>33</v>
      </c>
      <c r="D380" s="19">
        <v>100000</v>
      </c>
      <c r="E380" s="19">
        <v>0</v>
      </c>
      <c r="F380" s="19">
        <f t="shared" si="38"/>
        <v>65000</v>
      </c>
      <c r="G380" s="19">
        <v>0</v>
      </c>
      <c r="H380" s="19">
        <v>45000</v>
      </c>
      <c r="I380" s="19">
        <v>20000</v>
      </c>
      <c r="J380" s="18">
        <v>2011</v>
      </c>
      <c r="K380" s="77"/>
      <c r="L380" s="18" t="s">
        <v>26</v>
      </c>
    </row>
    <row r="381" spans="1:12" s="20" customFormat="1" ht="12.75">
      <c r="A381" s="91"/>
      <c r="B381" s="94"/>
      <c r="C381" s="18" t="s">
        <v>94</v>
      </c>
      <c r="D381" s="19">
        <v>1500</v>
      </c>
      <c r="E381" s="19">
        <v>0</v>
      </c>
      <c r="F381" s="19">
        <f t="shared" si="38"/>
        <v>1500</v>
      </c>
      <c r="G381" s="19">
        <v>1500</v>
      </c>
      <c r="H381" s="19">
        <v>0</v>
      </c>
      <c r="I381" s="19">
        <v>0</v>
      </c>
      <c r="J381" s="18"/>
      <c r="K381" s="77"/>
      <c r="L381" s="18" t="s">
        <v>26</v>
      </c>
    </row>
    <row r="382" spans="1:12" ht="12.75">
      <c r="A382" s="6" t="s">
        <v>42</v>
      </c>
      <c r="B382" s="7" t="s">
        <v>354</v>
      </c>
      <c r="C382" s="8" t="s">
        <v>33</v>
      </c>
      <c r="D382" s="9">
        <v>16250</v>
      </c>
      <c r="E382" s="9">
        <v>2500</v>
      </c>
      <c r="F382" s="9">
        <f t="shared" si="38"/>
        <v>13750</v>
      </c>
      <c r="G382" s="9">
        <v>2300</v>
      </c>
      <c r="H382" s="9">
        <v>11100</v>
      </c>
      <c r="I382" s="9">
        <v>350</v>
      </c>
      <c r="J382" s="8">
        <v>2010</v>
      </c>
      <c r="K382" s="77"/>
      <c r="L382" s="8" t="s">
        <v>26</v>
      </c>
    </row>
    <row r="383" spans="1:12" ht="12.75">
      <c r="A383" s="6" t="s">
        <v>44</v>
      </c>
      <c r="B383" s="7" t="s">
        <v>355</v>
      </c>
      <c r="C383" s="8" t="s">
        <v>33</v>
      </c>
      <c r="D383" s="9">
        <v>21300</v>
      </c>
      <c r="E383" s="9">
        <v>1300</v>
      </c>
      <c r="F383" s="9">
        <f t="shared" si="38"/>
        <v>20000</v>
      </c>
      <c r="G383" s="9">
        <v>0</v>
      </c>
      <c r="H383" s="9">
        <v>0</v>
      </c>
      <c r="I383" s="9">
        <v>20000</v>
      </c>
      <c r="J383" s="8">
        <v>2010</v>
      </c>
      <c r="K383" s="77"/>
      <c r="L383" s="8" t="s">
        <v>26</v>
      </c>
    </row>
    <row r="384" spans="1:12" ht="12.75">
      <c r="A384" s="6" t="s">
        <v>46</v>
      </c>
      <c r="B384" s="7" t="s">
        <v>356</v>
      </c>
      <c r="C384" s="8" t="s">
        <v>33</v>
      </c>
      <c r="D384" s="9">
        <v>15500</v>
      </c>
      <c r="E384" s="9">
        <v>0</v>
      </c>
      <c r="F384" s="9">
        <f t="shared" si="38"/>
        <v>15790</v>
      </c>
      <c r="G384" s="9">
        <v>0</v>
      </c>
      <c r="H384" s="9">
        <v>290</v>
      </c>
      <c r="I384" s="9">
        <v>15500</v>
      </c>
      <c r="J384" s="8">
        <v>2010</v>
      </c>
      <c r="K384" s="77"/>
      <c r="L384" s="8" t="s">
        <v>26</v>
      </c>
    </row>
    <row r="385" spans="1:12" ht="25.5">
      <c r="A385" s="6" t="s">
        <v>48</v>
      </c>
      <c r="B385" s="7" t="s">
        <v>357</v>
      </c>
      <c r="C385" s="8" t="s">
        <v>94</v>
      </c>
      <c r="D385" s="19">
        <v>9600</v>
      </c>
      <c r="E385" s="19">
        <v>0</v>
      </c>
      <c r="F385" s="19">
        <f t="shared" si="38"/>
        <v>9600</v>
      </c>
      <c r="G385" s="19">
        <v>600</v>
      </c>
      <c r="H385" s="19">
        <v>6000</v>
      </c>
      <c r="I385" s="19">
        <v>3000</v>
      </c>
      <c r="J385" s="8">
        <v>2010</v>
      </c>
      <c r="K385" s="77"/>
      <c r="L385" s="8"/>
    </row>
    <row r="386" spans="1:12" ht="12.75">
      <c r="A386" s="6" t="s">
        <v>50</v>
      </c>
      <c r="B386" s="7" t="s">
        <v>358</v>
      </c>
      <c r="C386" s="8" t="s">
        <v>33</v>
      </c>
      <c r="D386" s="9">
        <v>13500</v>
      </c>
      <c r="E386" s="9">
        <v>0</v>
      </c>
      <c r="F386" s="9">
        <f t="shared" si="38"/>
        <v>13500</v>
      </c>
      <c r="G386" s="9">
        <v>2500</v>
      </c>
      <c r="H386" s="9">
        <v>11000</v>
      </c>
      <c r="I386" s="9">
        <v>0</v>
      </c>
      <c r="J386" s="8">
        <v>2009</v>
      </c>
      <c r="K386" s="77"/>
      <c r="L386" s="8"/>
    </row>
    <row r="387" spans="1:12" ht="25.5">
      <c r="A387" s="6" t="s">
        <v>52</v>
      </c>
      <c r="B387" s="7" t="s">
        <v>359</v>
      </c>
      <c r="C387" s="8" t="s">
        <v>33</v>
      </c>
      <c r="D387" s="9">
        <v>9500</v>
      </c>
      <c r="E387" s="9">
        <v>0</v>
      </c>
      <c r="F387" s="9">
        <f t="shared" si="38"/>
        <v>9500</v>
      </c>
      <c r="G387" s="9">
        <v>6500</v>
      </c>
      <c r="H387" s="9">
        <v>3000</v>
      </c>
      <c r="I387" s="9">
        <v>0</v>
      </c>
      <c r="J387" s="8">
        <v>2009</v>
      </c>
      <c r="K387" s="77"/>
      <c r="L387" s="8"/>
    </row>
    <row r="388" spans="1:12" ht="25.5">
      <c r="A388" s="6" t="s">
        <v>54</v>
      </c>
      <c r="B388" s="7" t="s">
        <v>360</v>
      </c>
      <c r="C388" s="8" t="s">
        <v>33</v>
      </c>
      <c r="D388" s="9">
        <v>52500</v>
      </c>
      <c r="E388" s="9">
        <v>0</v>
      </c>
      <c r="F388" s="9">
        <f t="shared" si="38"/>
        <v>52500</v>
      </c>
      <c r="G388" s="9">
        <v>2500</v>
      </c>
      <c r="H388" s="9">
        <v>25000</v>
      </c>
      <c r="I388" s="9">
        <v>25000</v>
      </c>
      <c r="J388" s="8">
        <v>2010</v>
      </c>
      <c r="K388" s="77"/>
      <c r="L388" s="8"/>
    </row>
    <row r="389" spans="1:12" ht="38.25">
      <c r="A389" s="6" t="s">
        <v>56</v>
      </c>
      <c r="B389" s="7" t="s">
        <v>361</v>
      </c>
      <c r="C389" s="8" t="s">
        <v>33</v>
      </c>
      <c r="D389" s="19">
        <v>3000</v>
      </c>
      <c r="E389" s="19">
        <v>0</v>
      </c>
      <c r="F389" s="19">
        <f t="shared" si="38"/>
        <v>3000</v>
      </c>
      <c r="G389" s="19">
        <v>2500</v>
      </c>
      <c r="H389" s="19">
        <v>500</v>
      </c>
      <c r="I389" s="19">
        <v>0</v>
      </c>
      <c r="J389" s="18">
        <v>2009</v>
      </c>
      <c r="K389" s="78"/>
      <c r="L389" s="8"/>
    </row>
    <row r="390" spans="1:12" ht="12.75">
      <c r="A390" s="6"/>
      <c r="B390" s="10" t="s">
        <v>362</v>
      </c>
      <c r="C390" s="8"/>
      <c r="D390" s="11">
        <f aca="true" t="shared" si="39" ref="D390:I390">SUM(D373:D389)</f>
        <v>587340</v>
      </c>
      <c r="E390" s="11">
        <f t="shared" si="39"/>
        <v>51700</v>
      </c>
      <c r="F390" s="11">
        <f t="shared" si="39"/>
        <v>489400</v>
      </c>
      <c r="G390" s="11">
        <f t="shared" si="39"/>
        <v>107190</v>
      </c>
      <c r="H390" s="11">
        <f t="shared" si="39"/>
        <v>202860</v>
      </c>
      <c r="I390" s="11">
        <f t="shared" si="39"/>
        <v>179350</v>
      </c>
      <c r="J390" s="8"/>
      <c r="K390" s="25"/>
      <c r="L390" s="8"/>
    </row>
    <row r="391" spans="1:12" ht="12.75">
      <c r="A391" s="6"/>
      <c r="B391" s="12" t="s">
        <v>93</v>
      </c>
      <c r="C391" s="7" t="s">
        <v>33</v>
      </c>
      <c r="D391" s="11">
        <f>DSUM(C372:I389,2,$C$550:$C$551)</f>
        <v>576240</v>
      </c>
      <c r="E391" s="11">
        <f>DSUM(C372:I389,3,$C$550:$C$551)</f>
        <v>51700</v>
      </c>
      <c r="F391" s="11">
        <f>DSUM(C372:I389,4,$C$550:$C$551)</f>
        <v>478300</v>
      </c>
      <c r="G391" s="11">
        <f>DSUM(C372:I389,5,$C$550:$C$551)</f>
        <v>105090</v>
      </c>
      <c r="H391" s="11">
        <f>DSUM(C372:I389,6,$C$550:$C$551)</f>
        <v>196860</v>
      </c>
      <c r="I391" s="11">
        <f>DSUM(C372:I389,7,$C$550:$C$551)</f>
        <v>176350</v>
      </c>
      <c r="J391" s="8"/>
      <c r="K391" s="25"/>
      <c r="L391" s="8"/>
    </row>
    <row r="392" spans="1:12" ht="12.75">
      <c r="A392" s="6"/>
      <c r="B392" s="10"/>
      <c r="C392" s="7" t="s">
        <v>94</v>
      </c>
      <c r="D392" s="11">
        <f>DSUM(C372:I389,2,$D$550:$D$551)</f>
        <v>11100</v>
      </c>
      <c r="E392" s="11">
        <f>DSUM(C372:I389,3,$D$550:$D$551)</f>
        <v>0</v>
      </c>
      <c r="F392" s="11">
        <f>DSUM(C372:I389,4,$D$550:$D$551)</f>
        <v>11100</v>
      </c>
      <c r="G392" s="11">
        <f>DSUM(C372:I389,5,$D$550:$D$551)</f>
        <v>2100</v>
      </c>
      <c r="H392" s="11">
        <f>DSUM(C372:I389,6,$D$550:$D$551)</f>
        <v>6000</v>
      </c>
      <c r="I392" s="11">
        <f>DSUM(C372:I389,7,$D$550:$D$551)</f>
        <v>3000</v>
      </c>
      <c r="J392" s="8"/>
      <c r="K392" s="25"/>
      <c r="L392" s="8"/>
    </row>
    <row r="393" spans="1:12" ht="12.75">
      <c r="A393" s="6"/>
      <c r="B393" s="10"/>
      <c r="C393" s="7" t="s">
        <v>95</v>
      </c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1">
        <v>0</v>
      </c>
      <c r="J393" s="8"/>
      <c r="K393" s="25"/>
      <c r="L393" s="8"/>
    </row>
    <row r="394" spans="1:12" ht="12.75">
      <c r="A394" s="6"/>
      <c r="B394" s="10"/>
      <c r="C394" s="7" t="s">
        <v>24</v>
      </c>
      <c r="D394" s="11">
        <f>DSUM(C372:I389,2,$E$550:$E$551)</f>
        <v>0</v>
      </c>
      <c r="E394" s="11">
        <f>DSUM(C372:I389,3,$E$550:$E$551)</f>
        <v>0</v>
      </c>
      <c r="F394" s="11">
        <f>DSUM(C372:I389,4,$E$550:$E$551)</f>
        <v>0</v>
      </c>
      <c r="G394" s="11">
        <f>DSUM(C372:I389,5,$E$550:$E$551)</f>
        <v>0</v>
      </c>
      <c r="H394" s="11">
        <f>DSUM(C372:I389,6,$E$550:$E$551)</f>
        <v>0</v>
      </c>
      <c r="I394" s="11">
        <f>DSUM(C372:I389,7,$E$550:$E$551)</f>
        <v>0</v>
      </c>
      <c r="J394" s="8"/>
      <c r="K394" s="25"/>
      <c r="L394" s="8"/>
    </row>
    <row r="395" spans="1:12" ht="12.75">
      <c r="A395" s="3" t="s">
        <v>96</v>
      </c>
      <c r="B395" s="4" t="s">
        <v>97</v>
      </c>
      <c r="C395" s="5" t="s">
        <v>21</v>
      </c>
      <c r="D395" s="13"/>
      <c r="E395" s="13"/>
      <c r="F395" s="13"/>
      <c r="G395" s="13"/>
      <c r="H395" s="13"/>
      <c r="I395" s="13"/>
      <c r="J395" s="4"/>
      <c r="K395" s="4"/>
      <c r="L395" s="4"/>
    </row>
    <row r="396" spans="1:12" ht="25.5">
      <c r="A396" s="6" t="s">
        <v>136</v>
      </c>
      <c r="B396" s="126" t="s">
        <v>436</v>
      </c>
      <c r="C396" s="8" t="s">
        <v>33</v>
      </c>
      <c r="D396" s="9">
        <f>E396+F396</f>
        <v>55000</v>
      </c>
      <c r="E396" s="9">
        <f>22500-2500</f>
        <v>20000</v>
      </c>
      <c r="F396" s="9">
        <f aca="true" t="shared" si="40" ref="F396:F413">G396+H396+I396</f>
        <v>35000</v>
      </c>
      <c r="G396" s="9">
        <v>35000</v>
      </c>
      <c r="H396" s="9">
        <v>0</v>
      </c>
      <c r="I396" s="9">
        <v>0</v>
      </c>
      <c r="J396" s="8">
        <v>2008</v>
      </c>
      <c r="K396" s="76" t="s">
        <v>363</v>
      </c>
      <c r="L396" s="8" t="s">
        <v>26</v>
      </c>
    </row>
    <row r="397" spans="1:12" ht="25.5">
      <c r="A397" s="6" t="s">
        <v>139</v>
      </c>
      <c r="B397" s="7" t="s">
        <v>364</v>
      </c>
      <c r="C397" s="8" t="s">
        <v>33</v>
      </c>
      <c r="D397" s="9">
        <v>50000</v>
      </c>
      <c r="E397" s="9">
        <v>0</v>
      </c>
      <c r="F397" s="9">
        <f t="shared" si="40"/>
        <v>23000</v>
      </c>
      <c r="G397" s="9">
        <v>0</v>
      </c>
      <c r="H397" s="9">
        <v>3000</v>
      </c>
      <c r="I397" s="9">
        <v>20000</v>
      </c>
      <c r="J397" s="8">
        <v>2011</v>
      </c>
      <c r="K397" s="77"/>
      <c r="L397" s="8" t="s">
        <v>26</v>
      </c>
    </row>
    <row r="398" spans="1:12" ht="25.5">
      <c r="A398" s="6" t="s">
        <v>263</v>
      </c>
      <c r="B398" s="7" t="s">
        <v>365</v>
      </c>
      <c r="C398" s="8" t="s">
        <v>33</v>
      </c>
      <c r="D398" s="9">
        <v>50000</v>
      </c>
      <c r="E398" s="9">
        <v>0</v>
      </c>
      <c r="F398" s="9">
        <f t="shared" si="40"/>
        <v>2000</v>
      </c>
      <c r="G398" s="9">
        <v>0</v>
      </c>
      <c r="H398" s="9">
        <v>0</v>
      </c>
      <c r="I398" s="9">
        <v>2000</v>
      </c>
      <c r="J398" s="8">
        <v>2012</v>
      </c>
      <c r="K398" s="77"/>
      <c r="L398" s="8" t="s">
        <v>26</v>
      </c>
    </row>
    <row r="399" spans="1:12" ht="25.5">
      <c r="A399" s="6" t="s">
        <v>265</v>
      </c>
      <c r="B399" s="7" t="s">
        <v>366</v>
      </c>
      <c r="C399" s="8" t="s">
        <v>33</v>
      </c>
      <c r="D399" s="9">
        <v>22800</v>
      </c>
      <c r="E399" s="9">
        <v>2800</v>
      </c>
      <c r="F399" s="9">
        <f t="shared" si="40"/>
        <v>20000</v>
      </c>
      <c r="G399" s="9">
        <v>20000</v>
      </c>
      <c r="H399" s="9">
        <v>0</v>
      </c>
      <c r="I399" s="9">
        <v>0</v>
      </c>
      <c r="J399" s="8">
        <v>2008</v>
      </c>
      <c r="K399" s="77"/>
      <c r="L399" s="8" t="s">
        <v>26</v>
      </c>
    </row>
    <row r="400" spans="1:12" ht="25.5">
      <c r="A400" s="6" t="s">
        <v>267</v>
      </c>
      <c r="B400" s="7" t="s">
        <v>367</v>
      </c>
      <c r="C400" s="8" t="s">
        <v>33</v>
      </c>
      <c r="D400" s="9">
        <v>22800</v>
      </c>
      <c r="E400" s="9">
        <v>2800</v>
      </c>
      <c r="F400" s="9">
        <f t="shared" si="40"/>
        <v>20000</v>
      </c>
      <c r="G400" s="9">
        <v>0</v>
      </c>
      <c r="H400" s="9">
        <v>20000</v>
      </c>
      <c r="I400" s="9">
        <v>0</v>
      </c>
      <c r="J400" s="8">
        <v>2009</v>
      </c>
      <c r="K400" s="77"/>
      <c r="L400" s="8" t="s">
        <v>26</v>
      </c>
    </row>
    <row r="401" spans="1:12" ht="12.75">
      <c r="A401" s="6" t="s">
        <v>269</v>
      </c>
      <c r="B401" s="7" t="s">
        <v>368</v>
      </c>
      <c r="C401" s="8" t="s">
        <v>33</v>
      </c>
      <c r="D401" s="9">
        <v>24150</v>
      </c>
      <c r="E401" s="9">
        <v>0</v>
      </c>
      <c r="F401" s="9">
        <f t="shared" si="40"/>
        <v>24150</v>
      </c>
      <c r="G401" s="9">
        <v>550</v>
      </c>
      <c r="H401" s="9">
        <v>15500</v>
      </c>
      <c r="I401" s="9">
        <v>8100</v>
      </c>
      <c r="J401" s="8">
        <v>2010</v>
      </c>
      <c r="K401" s="77"/>
      <c r="L401" s="8" t="s">
        <v>26</v>
      </c>
    </row>
    <row r="402" spans="1:12" ht="25.5">
      <c r="A402" s="6" t="s">
        <v>271</v>
      </c>
      <c r="B402" s="7" t="s">
        <v>369</v>
      </c>
      <c r="C402" s="8" t="s">
        <v>33</v>
      </c>
      <c r="D402" s="9">
        <v>13790</v>
      </c>
      <c r="E402" s="9">
        <v>0</v>
      </c>
      <c r="F402" s="9">
        <f t="shared" si="40"/>
        <v>13790</v>
      </c>
      <c r="G402" s="9">
        <v>0</v>
      </c>
      <c r="H402" s="9">
        <v>490</v>
      </c>
      <c r="I402" s="9">
        <v>13300</v>
      </c>
      <c r="J402" s="8">
        <v>2014</v>
      </c>
      <c r="K402" s="77"/>
      <c r="L402" s="8" t="s">
        <v>26</v>
      </c>
    </row>
    <row r="403" spans="1:12" ht="12.75">
      <c r="A403" s="6" t="s">
        <v>273</v>
      </c>
      <c r="B403" s="7" t="s">
        <v>370</v>
      </c>
      <c r="C403" s="8" t="s">
        <v>33</v>
      </c>
      <c r="D403" s="9">
        <v>11610</v>
      </c>
      <c r="E403" s="9">
        <v>0</v>
      </c>
      <c r="F403" s="9">
        <f t="shared" si="40"/>
        <v>11610</v>
      </c>
      <c r="G403" s="9">
        <v>0</v>
      </c>
      <c r="H403" s="9">
        <v>510</v>
      </c>
      <c r="I403" s="9">
        <v>11100</v>
      </c>
      <c r="J403" s="8">
        <v>2012</v>
      </c>
      <c r="K403" s="77"/>
      <c r="L403" s="8" t="s">
        <v>26</v>
      </c>
    </row>
    <row r="404" spans="1:12" ht="25.5">
      <c r="A404" s="6" t="s">
        <v>275</v>
      </c>
      <c r="B404" s="7" t="s">
        <v>371</v>
      </c>
      <c r="C404" s="8" t="s">
        <v>33</v>
      </c>
      <c r="D404" s="9">
        <v>19650</v>
      </c>
      <c r="E404" s="9">
        <v>0</v>
      </c>
      <c r="F404" s="9">
        <f t="shared" si="40"/>
        <v>19650</v>
      </c>
      <c r="G404" s="9">
        <v>0</v>
      </c>
      <c r="H404" s="9">
        <v>350</v>
      </c>
      <c r="I404" s="9">
        <v>19300</v>
      </c>
      <c r="J404" s="8">
        <v>2010</v>
      </c>
      <c r="K404" s="77"/>
      <c r="L404" s="8" t="s">
        <v>26</v>
      </c>
    </row>
    <row r="405" spans="1:12" ht="25.5">
      <c r="A405" s="6" t="s">
        <v>277</v>
      </c>
      <c r="B405" s="7" t="s">
        <v>372</v>
      </c>
      <c r="C405" s="8" t="s">
        <v>33</v>
      </c>
      <c r="D405" s="9">
        <v>100830</v>
      </c>
      <c r="E405" s="9">
        <v>830</v>
      </c>
      <c r="F405" s="9">
        <f t="shared" si="40"/>
        <v>42100</v>
      </c>
      <c r="G405" s="9">
        <v>24200</v>
      </c>
      <c r="H405" s="9">
        <v>17900</v>
      </c>
      <c r="I405" s="9">
        <v>0</v>
      </c>
      <c r="J405" s="8">
        <v>2009</v>
      </c>
      <c r="K405" s="77"/>
      <c r="L405" s="8" t="s">
        <v>26</v>
      </c>
    </row>
    <row r="406" spans="1:12" ht="12.75">
      <c r="A406" s="6" t="s">
        <v>279</v>
      </c>
      <c r="B406" s="7" t="s">
        <v>373</v>
      </c>
      <c r="C406" s="8" t="s">
        <v>94</v>
      </c>
      <c r="D406" s="9">
        <v>4250</v>
      </c>
      <c r="E406" s="9">
        <v>250</v>
      </c>
      <c r="F406" s="9">
        <f t="shared" si="40"/>
        <v>4000</v>
      </c>
      <c r="G406" s="9">
        <v>0</v>
      </c>
      <c r="H406" s="9">
        <v>4000</v>
      </c>
      <c r="I406" s="9">
        <v>0</v>
      </c>
      <c r="J406" s="8">
        <v>2009</v>
      </c>
      <c r="K406" s="77"/>
      <c r="L406" s="8" t="s">
        <v>26</v>
      </c>
    </row>
    <row r="407" spans="1:12" ht="12.75">
      <c r="A407" s="6" t="s">
        <v>281</v>
      </c>
      <c r="B407" s="7" t="s">
        <v>374</v>
      </c>
      <c r="C407" s="8" t="s">
        <v>33</v>
      </c>
      <c r="D407" s="9">
        <v>11000</v>
      </c>
      <c r="E407" s="9">
        <v>0</v>
      </c>
      <c r="F407" s="9">
        <f t="shared" si="40"/>
        <v>11000</v>
      </c>
      <c r="G407" s="9">
        <v>500</v>
      </c>
      <c r="H407" s="9">
        <v>8500</v>
      </c>
      <c r="I407" s="9">
        <v>2000</v>
      </c>
      <c r="J407" s="8">
        <v>2010</v>
      </c>
      <c r="K407" s="77"/>
      <c r="L407" s="8" t="s">
        <v>26</v>
      </c>
    </row>
    <row r="408" spans="1:12" ht="25.5">
      <c r="A408" s="6" t="s">
        <v>283</v>
      </c>
      <c r="B408" s="7" t="s">
        <v>375</v>
      </c>
      <c r="C408" s="8" t="s">
        <v>33</v>
      </c>
      <c r="D408" s="9">
        <v>50000</v>
      </c>
      <c r="E408" s="9">
        <v>0</v>
      </c>
      <c r="F408" s="9">
        <f t="shared" si="40"/>
        <v>11000</v>
      </c>
      <c r="G408" s="9">
        <v>1000</v>
      </c>
      <c r="H408" s="9">
        <v>0</v>
      </c>
      <c r="I408" s="9">
        <v>10000</v>
      </c>
      <c r="J408" s="8">
        <v>2014</v>
      </c>
      <c r="K408" s="77"/>
      <c r="L408" s="8" t="s">
        <v>26</v>
      </c>
    </row>
    <row r="409" spans="1:12" ht="12.75">
      <c r="A409" s="6" t="s">
        <v>285</v>
      </c>
      <c r="B409" s="7" t="s">
        <v>376</v>
      </c>
      <c r="C409" s="8" t="s">
        <v>33</v>
      </c>
      <c r="D409" s="9">
        <v>20000</v>
      </c>
      <c r="E409" s="9">
        <v>0</v>
      </c>
      <c r="F409" s="9">
        <f t="shared" si="40"/>
        <v>10500</v>
      </c>
      <c r="G409" s="9">
        <v>0</v>
      </c>
      <c r="H409" s="9">
        <v>500</v>
      </c>
      <c r="I409" s="9">
        <v>10000</v>
      </c>
      <c r="J409" s="8">
        <v>2015</v>
      </c>
      <c r="K409" s="77"/>
      <c r="L409" s="8" t="s">
        <v>26</v>
      </c>
    </row>
    <row r="410" spans="1:12" ht="12.75">
      <c r="A410" s="6" t="s">
        <v>287</v>
      </c>
      <c r="B410" s="7" t="s">
        <v>377</v>
      </c>
      <c r="C410" s="8" t="s">
        <v>33</v>
      </c>
      <c r="D410" s="9">
        <v>3800</v>
      </c>
      <c r="E410" s="9">
        <v>0</v>
      </c>
      <c r="F410" s="9">
        <f t="shared" si="40"/>
        <v>3800</v>
      </c>
      <c r="G410" s="9">
        <v>800</v>
      </c>
      <c r="H410" s="9">
        <v>3000</v>
      </c>
      <c r="I410" s="9">
        <v>0</v>
      </c>
      <c r="J410" s="8">
        <v>2009</v>
      </c>
      <c r="K410" s="77"/>
      <c r="L410" s="8" t="s">
        <v>26</v>
      </c>
    </row>
    <row r="411" spans="1:12" ht="25.5">
      <c r="A411" s="6" t="s">
        <v>289</v>
      </c>
      <c r="B411" s="7" t="s">
        <v>378</v>
      </c>
      <c r="C411" s="8" t="s">
        <v>33</v>
      </c>
      <c r="D411" s="9">
        <v>56000</v>
      </c>
      <c r="E411" s="9">
        <v>0</v>
      </c>
      <c r="F411" s="9">
        <f t="shared" si="40"/>
        <v>36000</v>
      </c>
      <c r="G411" s="9">
        <v>0</v>
      </c>
      <c r="H411" s="9">
        <v>20000</v>
      </c>
      <c r="I411" s="9">
        <v>16000</v>
      </c>
      <c r="J411" s="8">
        <v>2011</v>
      </c>
      <c r="K411" s="77"/>
      <c r="L411" s="8" t="s">
        <v>26</v>
      </c>
    </row>
    <row r="412" spans="1:12" ht="12.75">
      <c r="A412" s="85" t="s">
        <v>291</v>
      </c>
      <c r="B412" s="87" t="s">
        <v>379</v>
      </c>
      <c r="C412" s="8" t="s">
        <v>33</v>
      </c>
      <c r="D412" s="9">
        <v>7500</v>
      </c>
      <c r="E412" s="9">
        <v>0</v>
      </c>
      <c r="F412" s="9">
        <f t="shared" si="40"/>
        <v>7500</v>
      </c>
      <c r="G412" s="9">
        <v>2500</v>
      </c>
      <c r="H412" s="9">
        <v>2500</v>
      </c>
      <c r="I412" s="9">
        <v>2500</v>
      </c>
      <c r="J412" s="8">
        <v>2010</v>
      </c>
      <c r="K412" s="77"/>
      <c r="L412" s="8" t="s">
        <v>26</v>
      </c>
    </row>
    <row r="413" spans="1:12" ht="12.75">
      <c r="A413" s="86"/>
      <c r="B413" s="88"/>
      <c r="C413" s="8" t="s">
        <v>24</v>
      </c>
      <c r="D413" s="9">
        <v>1500</v>
      </c>
      <c r="E413" s="9">
        <v>0</v>
      </c>
      <c r="F413" s="9">
        <f t="shared" si="40"/>
        <v>1500</v>
      </c>
      <c r="G413" s="9">
        <v>500</v>
      </c>
      <c r="H413" s="9">
        <v>500</v>
      </c>
      <c r="I413" s="9">
        <v>500</v>
      </c>
      <c r="J413" s="8"/>
      <c r="K413" s="77"/>
      <c r="L413" s="8"/>
    </row>
    <row r="414" spans="1:12" ht="12.75" customHeight="1">
      <c r="A414" s="6"/>
      <c r="B414" s="10" t="s">
        <v>380</v>
      </c>
      <c r="C414" s="8"/>
      <c r="D414" s="11">
        <f aca="true" t="shared" si="41" ref="D414:I414">SUM(D396:D413)</f>
        <v>524680</v>
      </c>
      <c r="E414" s="11">
        <f t="shared" si="41"/>
        <v>26680</v>
      </c>
      <c r="F414" s="11">
        <f t="shared" si="41"/>
        <v>296600</v>
      </c>
      <c r="G414" s="11">
        <f t="shared" si="41"/>
        <v>85050</v>
      </c>
      <c r="H414" s="11">
        <f t="shared" si="41"/>
        <v>96750</v>
      </c>
      <c r="I414" s="11">
        <f t="shared" si="41"/>
        <v>114800</v>
      </c>
      <c r="J414" s="8"/>
      <c r="K414" s="77"/>
      <c r="L414" s="8"/>
    </row>
    <row r="415" spans="1:12" ht="12.75">
      <c r="A415" s="6"/>
      <c r="B415" s="12" t="s">
        <v>93</v>
      </c>
      <c r="C415" s="7" t="s">
        <v>33</v>
      </c>
      <c r="D415" s="11">
        <f>DSUM(C395:I413,2,$C$550:$C$551)</f>
        <v>518930</v>
      </c>
      <c r="E415" s="11">
        <f>DSUM(C395:I413,3,$C$550:$C$551)</f>
        <v>26430</v>
      </c>
      <c r="F415" s="11">
        <f>DSUM(C395:I413,4,$C$550:$C$551)</f>
        <v>291100</v>
      </c>
      <c r="G415" s="11">
        <f>DSUM(C395:I413,5,$C$550:$C$551)</f>
        <v>84550</v>
      </c>
      <c r="H415" s="11">
        <f>DSUM(C395:I413,6,$C$550:$C$551)</f>
        <v>92250</v>
      </c>
      <c r="I415" s="11">
        <f>DSUM(C395:I413,7,$C$550:$C$551)</f>
        <v>114300</v>
      </c>
      <c r="J415" s="8"/>
      <c r="K415" s="77"/>
      <c r="L415" s="8"/>
    </row>
    <row r="416" spans="1:12" ht="12.75">
      <c r="A416" s="6"/>
      <c r="B416" s="10"/>
      <c r="C416" s="7" t="s">
        <v>94</v>
      </c>
      <c r="D416" s="11">
        <f>DSUM(C395:I413,2,$D$550:$D$551)</f>
        <v>4250</v>
      </c>
      <c r="E416" s="11">
        <f>DSUM(C395:I413,3,$D$550:$D$551)</f>
        <v>250</v>
      </c>
      <c r="F416" s="11">
        <f>DSUM(C395:I413,4,$D$550:$D$551)</f>
        <v>4000</v>
      </c>
      <c r="G416" s="11">
        <f>DSUM(C395:I413,5,$D$550:$D$551)</f>
        <v>0</v>
      </c>
      <c r="H416" s="11">
        <f>DSUM(C395:I413,6,$D$550:$D$551)</f>
        <v>4000</v>
      </c>
      <c r="I416" s="11">
        <f>DSUM(C395:I413,7,$D$550:$D$551)</f>
        <v>0</v>
      </c>
      <c r="J416" s="8"/>
      <c r="K416" s="77"/>
      <c r="L416" s="8"/>
    </row>
    <row r="417" spans="1:12" ht="12.75">
      <c r="A417" s="6"/>
      <c r="B417" s="10"/>
      <c r="C417" s="7" t="s">
        <v>95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  <c r="J417" s="8"/>
      <c r="K417" s="77"/>
      <c r="L417" s="8"/>
    </row>
    <row r="418" spans="1:12" ht="12.75">
      <c r="A418" s="6"/>
      <c r="B418" s="10"/>
      <c r="C418" s="7" t="s">
        <v>24</v>
      </c>
      <c r="D418" s="11">
        <f>DSUM(C395:I413,2,$E$550:$E$551)</f>
        <v>1500</v>
      </c>
      <c r="E418" s="11">
        <f>DSUM(C395:I413,3,$E$550:$E$551)</f>
        <v>0</v>
      </c>
      <c r="F418" s="11">
        <f>DSUM(C395:I413,4,$E$550:$E$551)</f>
        <v>1500</v>
      </c>
      <c r="G418" s="11">
        <f>DSUM(C395:I413,5,$E$550:$E$551)</f>
        <v>500</v>
      </c>
      <c r="H418" s="11">
        <f>DSUM(C395:I413,6,$E$550:$E$551)</f>
        <v>500</v>
      </c>
      <c r="I418" s="11">
        <f>DSUM(C395:I413,7,$E$550:$E$551)</f>
        <v>500</v>
      </c>
      <c r="J418" s="8"/>
      <c r="K418" s="78"/>
      <c r="L418" s="8"/>
    </row>
    <row r="419" spans="1:12" ht="12.75">
      <c r="A419" s="3" t="s">
        <v>99</v>
      </c>
      <c r="B419" s="4" t="s">
        <v>100</v>
      </c>
      <c r="C419" s="5" t="s">
        <v>21</v>
      </c>
      <c r="D419" s="13"/>
      <c r="E419" s="13"/>
      <c r="F419" s="13"/>
      <c r="G419" s="13"/>
      <c r="H419" s="13"/>
      <c r="I419" s="13"/>
      <c r="J419" s="4"/>
      <c r="K419" s="4"/>
      <c r="L419" s="4"/>
    </row>
    <row r="420" spans="1:12" ht="25.5">
      <c r="A420" s="6" t="s">
        <v>101</v>
      </c>
      <c r="B420" s="7" t="s">
        <v>381</v>
      </c>
      <c r="C420" s="8" t="s">
        <v>33</v>
      </c>
      <c r="D420" s="9">
        <v>9190</v>
      </c>
      <c r="E420" s="9"/>
      <c r="F420" s="9">
        <f aca="true" t="shared" si="42" ref="F420:F428">G420+H420+I420</f>
        <v>9190</v>
      </c>
      <c r="G420" s="9">
        <v>0</v>
      </c>
      <c r="H420" s="9">
        <v>3190</v>
      </c>
      <c r="I420" s="9">
        <v>6000</v>
      </c>
      <c r="J420" s="8">
        <v>2010</v>
      </c>
      <c r="K420" s="79" t="s">
        <v>125</v>
      </c>
      <c r="L420" s="8" t="s">
        <v>103</v>
      </c>
    </row>
    <row r="421" spans="1:12" ht="25.5">
      <c r="A421" s="6" t="s">
        <v>104</v>
      </c>
      <c r="B421" s="7" t="s">
        <v>382</v>
      </c>
      <c r="C421" s="8" t="s">
        <v>33</v>
      </c>
      <c r="D421" s="9">
        <v>6814</v>
      </c>
      <c r="E421" s="9">
        <v>1975</v>
      </c>
      <c r="F421" s="9">
        <f t="shared" si="42"/>
        <v>4839</v>
      </c>
      <c r="G421" s="9">
        <v>1339</v>
      </c>
      <c r="H421" s="9">
        <v>500</v>
      </c>
      <c r="I421" s="9">
        <v>3000</v>
      </c>
      <c r="J421" s="8">
        <v>2010</v>
      </c>
      <c r="K421" s="80"/>
      <c r="L421" s="8" t="s">
        <v>103</v>
      </c>
    </row>
    <row r="422" spans="1:12" ht="51">
      <c r="A422" s="6" t="s">
        <v>106</v>
      </c>
      <c r="B422" s="7" t="s">
        <v>383</v>
      </c>
      <c r="C422" s="8" t="s">
        <v>33</v>
      </c>
      <c r="D422" s="9">
        <v>40500</v>
      </c>
      <c r="E422" s="9"/>
      <c r="F422" s="9">
        <f t="shared" si="42"/>
        <v>40500</v>
      </c>
      <c r="G422" s="9">
        <v>12500</v>
      </c>
      <c r="H422" s="9">
        <v>13500</v>
      </c>
      <c r="I422" s="9">
        <v>14500</v>
      </c>
      <c r="J422" s="8">
        <v>2010</v>
      </c>
      <c r="K422" s="80"/>
      <c r="L422" s="8" t="s">
        <v>103</v>
      </c>
    </row>
    <row r="423" spans="1:12" ht="12.75">
      <c r="A423" s="6" t="s">
        <v>108</v>
      </c>
      <c r="B423" s="7" t="s">
        <v>384</v>
      </c>
      <c r="C423" s="8" t="s">
        <v>33</v>
      </c>
      <c r="D423" s="9">
        <v>300</v>
      </c>
      <c r="E423" s="9"/>
      <c r="F423" s="9">
        <f t="shared" si="42"/>
        <v>300</v>
      </c>
      <c r="G423" s="9">
        <v>100</v>
      </c>
      <c r="H423" s="9">
        <v>100</v>
      </c>
      <c r="I423" s="9">
        <v>100</v>
      </c>
      <c r="J423" s="8">
        <v>2010</v>
      </c>
      <c r="K423" s="80"/>
      <c r="L423" s="8" t="s">
        <v>103</v>
      </c>
    </row>
    <row r="424" spans="1:12" ht="12.75">
      <c r="A424" s="6" t="s">
        <v>110</v>
      </c>
      <c r="B424" s="7" t="s">
        <v>385</v>
      </c>
      <c r="C424" s="8" t="s">
        <v>33</v>
      </c>
      <c r="D424" s="9">
        <v>11150</v>
      </c>
      <c r="E424" s="9"/>
      <c r="F424" s="9">
        <f t="shared" si="42"/>
        <v>11150</v>
      </c>
      <c r="G424" s="9">
        <v>5700</v>
      </c>
      <c r="H424" s="9">
        <v>2750</v>
      </c>
      <c r="I424" s="9">
        <v>2700</v>
      </c>
      <c r="J424" s="8">
        <v>2010</v>
      </c>
      <c r="K424" s="80"/>
      <c r="L424" s="8" t="s">
        <v>103</v>
      </c>
    </row>
    <row r="425" spans="1:12" ht="12.75">
      <c r="A425" s="6" t="s">
        <v>112</v>
      </c>
      <c r="B425" s="7" t="s">
        <v>386</v>
      </c>
      <c r="C425" s="8" t="s">
        <v>94</v>
      </c>
      <c r="D425" s="9">
        <v>4900</v>
      </c>
      <c r="E425" s="9">
        <v>150</v>
      </c>
      <c r="F425" s="9">
        <f t="shared" si="42"/>
        <v>4750</v>
      </c>
      <c r="G425" s="9">
        <v>2000</v>
      </c>
      <c r="H425" s="9">
        <v>250</v>
      </c>
      <c r="I425" s="9">
        <v>2500</v>
      </c>
      <c r="J425" s="8">
        <v>2010</v>
      </c>
      <c r="K425" s="80"/>
      <c r="L425" s="8" t="s">
        <v>103</v>
      </c>
    </row>
    <row r="426" spans="1:12" ht="25.5">
      <c r="A426" s="6" t="s">
        <v>114</v>
      </c>
      <c r="B426" s="7" t="s">
        <v>387</v>
      </c>
      <c r="C426" s="8" t="s">
        <v>33</v>
      </c>
      <c r="D426" s="9">
        <v>6200</v>
      </c>
      <c r="E426" s="9"/>
      <c r="F426" s="9">
        <f t="shared" si="42"/>
        <v>6200</v>
      </c>
      <c r="G426" s="9">
        <v>4000</v>
      </c>
      <c r="H426" s="9">
        <v>1500</v>
      </c>
      <c r="I426" s="9">
        <v>700</v>
      </c>
      <c r="J426" s="8">
        <v>2010</v>
      </c>
      <c r="K426" s="80"/>
      <c r="L426" s="8" t="s">
        <v>103</v>
      </c>
    </row>
    <row r="427" spans="1:12" ht="25.5">
      <c r="A427" s="6" t="s">
        <v>116</v>
      </c>
      <c r="B427" s="7" t="s">
        <v>388</v>
      </c>
      <c r="C427" s="8" t="s">
        <v>94</v>
      </c>
      <c r="D427" s="9">
        <v>1500</v>
      </c>
      <c r="E427" s="9"/>
      <c r="F427" s="9">
        <f t="shared" si="42"/>
        <v>1500</v>
      </c>
      <c r="G427" s="9">
        <v>500</v>
      </c>
      <c r="H427" s="9">
        <v>500</v>
      </c>
      <c r="I427" s="9">
        <v>500</v>
      </c>
      <c r="J427" s="8">
        <v>2010</v>
      </c>
      <c r="K427" s="80"/>
      <c r="L427" s="8" t="s">
        <v>103</v>
      </c>
    </row>
    <row r="428" spans="1:12" s="20" customFormat="1" ht="51">
      <c r="A428" s="6" t="s">
        <v>118</v>
      </c>
      <c r="B428" s="23" t="s">
        <v>389</v>
      </c>
      <c r="C428" s="18" t="s">
        <v>94</v>
      </c>
      <c r="D428" s="19">
        <v>7500</v>
      </c>
      <c r="E428" s="19"/>
      <c r="F428" s="19">
        <f t="shared" si="42"/>
        <v>7500</v>
      </c>
      <c r="G428" s="19">
        <v>2500</v>
      </c>
      <c r="H428" s="19">
        <v>2500</v>
      </c>
      <c r="I428" s="19">
        <v>2500</v>
      </c>
      <c r="J428" s="18">
        <v>2010</v>
      </c>
      <c r="K428" s="80"/>
      <c r="L428" s="18" t="s">
        <v>103</v>
      </c>
    </row>
    <row r="429" spans="1:12" ht="12.75" customHeight="1">
      <c r="A429" s="6"/>
      <c r="B429" s="10" t="s">
        <v>390</v>
      </c>
      <c r="C429" s="8"/>
      <c r="D429" s="11">
        <f aca="true" t="shared" si="43" ref="D429:I429">SUM(D420:D428)</f>
        <v>88054</v>
      </c>
      <c r="E429" s="11">
        <f t="shared" si="43"/>
        <v>2125</v>
      </c>
      <c r="F429" s="11">
        <f t="shared" si="43"/>
        <v>85929</v>
      </c>
      <c r="G429" s="11">
        <f t="shared" si="43"/>
        <v>28639</v>
      </c>
      <c r="H429" s="11">
        <f t="shared" si="43"/>
        <v>24790</v>
      </c>
      <c r="I429" s="11">
        <f t="shared" si="43"/>
        <v>32500</v>
      </c>
      <c r="J429" s="8"/>
      <c r="K429" s="80"/>
      <c r="L429" s="8"/>
    </row>
    <row r="430" spans="1:12" ht="12.75">
      <c r="A430" s="6"/>
      <c r="B430" s="12" t="s">
        <v>93</v>
      </c>
      <c r="C430" s="7" t="s">
        <v>33</v>
      </c>
      <c r="D430" s="11">
        <f>DSUM(C419:I428,2,$C$550:$C$551)</f>
        <v>74154</v>
      </c>
      <c r="E430" s="11">
        <f>DSUM(C419:I428,3,$C$550:$C$551)</f>
        <v>1975</v>
      </c>
      <c r="F430" s="11">
        <f>DSUM(C419:I428,4,$C$550:$C$551)</f>
        <v>72179</v>
      </c>
      <c r="G430" s="11">
        <f>DSUM(C419:I428,5,$C$550:$C$551)</f>
        <v>23639</v>
      </c>
      <c r="H430" s="11">
        <f>DSUM(C419:I428,6,$C$550:$C$551)</f>
        <v>21540</v>
      </c>
      <c r="I430" s="11">
        <f>DSUM(C419:I428,7,$C$550:$C$551)</f>
        <v>27000</v>
      </c>
      <c r="J430" s="8"/>
      <c r="K430" s="80"/>
      <c r="L430" s="8"/>
    </row>
    <row r="431" spans="1:12" ht="12.75">
      <c r="A431" s="6"/>
      <c r="B431" s="10"/>
      <c r="C431" s="7" t="s">
        <v>94</v>
      </c>
      <c r="D431" s="11">
        <f>DSUM(C419:I428,2,$D$550:$D$551)</f>
        <v>13900</v>
      </c>
      <c r="E431" s="11">
        <f>DSUM(C419:I428,3,$D$550:$D$551)</f>
        <v>150</v>
      </c>
      <c r="F431" s="11">
        <f>DSUM(C419:I428,4,$D$550:$D$551)</f>
        <v>13750</v>
      </c>
      <c r="G431" s="11">
        <f>DSUM(C419:I428,5,$D$550:$D$551)</f>
        <v>5000</v>
      </c>
      <c r="H431" s="11">
        <f>DSUM(C419:I428,6,$D$550:$D$551)</f>
        <v>3250</v>
      </c>
      <c r="I431" s="11">
        <f>DSUM(C419:I428,7,$D$550:$D$551)</f>
        <v>5500</v>
      </c>
      <c r="J431" s="8"/>
      <c r="K431" s="80"/>
      <c r="L431" s="8"/>
    </row>
    <row r="432" spans="1:12" ht="12.75">
      <c r="A432" s="6"/>
      <c r="B432" s="10"/>
      <c r="C432" s="7" t="s">
        <v>95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  <c r="J432" s="8"/>
      <c r="K432" s="80"/>
      <c r="L432" s="8"/>
    </row>
    <row r="433" spans="1:12" ht="12.75">
      <c r="A433" s="6"/>
      <c r="B433" s="10"/>
      <c r="C433" s="7" t="s">
        <v>24</v>
      </c>
      <c r="D433" s="11">
        <f>DSUM(C419:I428,2,$E$550:$E$551)</f>
        <v>0</v>
      </c>
      <c r="E433" s="11">
        <f>DSUM(C419:I428,3,$E$550:$E$551)</f>
        <v>0</v>
      </c>
      <c r="F433" s="11">
        <f>DSUM(C419:I428,4,$E$550:$E$551)</f>
        <v>0</v>
      </c>
      <c r="G433" s="11">
        <f>DSUM(C419:I428,5,$E$550:$E$551)</f>
        <v>0</v>
      </c>
      <c r="H433" s="11">
        <f>DSUM(C419:I428,6,$E$550:$E$551)</f>
        <v>0</v>
      </c>
      <c r="I433" s="11">
        <f>DSUM(C419:I428,7,$E$550:$E$551)</f>
        <v>0</v>
      </c>
      <c r="J433" s="8"/>
      <c r="K433" s="81"/>
      <c r="L433" s="8"/>
    </row>
    <row r="434" spans="1:12" ht="12.75">
      <c r="A434" s="3" t="s">
        <v>126</v>
      </c>
      <c r="B434" s="4" t="s">
        <v>127</v>
      </c>
      <c r="C434" s="5" t="s">
        <v>21</v>
      </c>
      <c r="D434" s="13"/>
      <c r="E434" s="13"/>
      <c r="F434" s="13"/>
      <c r="G434" s="13"/>
      <c r="H434" s="13"/>
      <c r="I434" s="13"/>
      <c r="J434" s="4"/>
      <c r="K434" s="4"/>
      <c r="L434" s="4"/>
    </row>
    <row r="435" spans="1:12" ht="25.5">
      <c r="A435" s="6" t="s">
        <v>188</v>
      </c>
      <c r="B435" s="7" t="s">
        <v>391</v>
      </c>
      <c r="C435" s="8" t="s">
        <v>33</v>
      </c>
      <c r="D435" s="9">
        <v>17000</v>
      </c>
      <c r="E435" s="9"/>
      <c r="F435" s="9">
        <f>G435+H435+I435</f>
        <v>17000</v>
      </c>
      <c r="G435" s="9">
        <v>5000</v>
      </c>
      <c r="H435" s="9">
        <v>5000</v>
      </c>
      <c r="I435" s="9">
        <v>7000</v>
      </c>
      <c r="J435" s="8">
        <v>2010</v>
      </c>
      <c r="K435" s="76" t="s">
        <v>392</v>
      </c>
      <c r="L435" s="8" t="s">
        <v>103</v>
      </c>
    </row>
    <row r="436" spans="1:12" ht="12.75">
      <c r="A436" s="6" t="s">
        <v>191</v>
      </c>
      <c r="B436" s="7" t="s">
        <v>393</v>
      </c>
      <c r="C436" s="8" t="s">
        <v>94</v>
      </c>
      <c r="D436" s="9">
        <v>120000</v>
      </c>
      <c r="E436" s="9">
        <v>30000</v>
      </c>
      <c r="F436" s="9">
        <f>G436+H436+I436</f>
        <v>90000</v>
      </c>
      <c r="G436" s="9">
        <v>30000</v>
      </c>
      <c r="H436" s="9">
        <v>30000</v>
      </c>
      <c r="I436" s="9">
        <v>30000</v>
      </c>
      <c r="J436" s="8">
        <v>2010</v>
      </c>
      <c r="K436" s="77"/>
      <c r="L436" s="8" t="s">
        <v>103</v>
      </c>
    </row>
    <row r="437" spans="1:12" ht="25.5">
      <c r="A437" s="6" t="s">
        <v>193</v>
      </c>
      <c r="B437" s="7" t="s">
        <v>394</v>
      </c>
      <c r="C437" s="8" t="s">
        <v>94</v>
      </c>
      <c r="D437" s="9">
        <v>7750</v>
      </c>
      <c r="E437" s="9"/>
      <c r="F437" s="9">
        <f>G437+H437+I437</f>
        <v>7750</v>
      </c>
      <c r="G437" s="9">
        <v>3100</v>
      </c>
      <c r="H437" s="9">
        <v>3100</v>
      </c>
      <c r="I437" s="9">
        <v>1550</v>
      </c>
      <c r="J437" s="8">
        <v>2010</v>
      </c>
      <c r="K437" s="77"/>
      <c r="L437" s="8" t="s">
        <v>103</v>
      </c>
    </row>
    <row r="438" spans="1:12" ht="12.75">
      <c r="A438" s="6"/>
      <c r="B438" s="10" t="s">
        <v>395</v>
      </c>
      <c r="C438" s="8"/>
      <c r="D438" s="11">
        <f aca="true" t="shared" si="44" ref="D438:I438">SUM(D435:D437)</f>
        <v>144750</v>
      </c>
      <c r="E438" s="11">
        <f t="shared" si="44"/>
        <v>30000</v>
      </c>
      <c r="F438" s="11">
        <f t="shared" si="44"/>
        <v>114750</v>
      </c>
      <c r="G438" s="11">
        <f t="shared" si="44"/>
        <v>38100</v>
      </c>
      <c r="H438" s="11">
        <f t="shared" si="44"/>
        <v>38100</v>
      </c>
      <c r="I438" s="11">
        <f t="shared" si="44"/>
        <v>38550</v>
      </c>
      <c r="J438" s="8"/>
      <c r="K438" s="77"/>
      <c r="L438" s="8"/>
    </row>
    <row r="439" spans="1:12" s="20" customFormat="1" ht="12.75">
      <c r="A439" s="26"/>
      <c r="B439" s="45" t="s">
        <v>93</v>
      </c>
      <c r="C439" s="23" t="s">
        <v>33</v>
      </c>
      <c r="D439" s="48">
        <f>DSUM(C434:I437,2,$C$550:$C$551)</f>
        <v>17000</v>
      </c>
      <c r="E439" s="48">
        <f>DSUM(C434:I437,3,$C$550:$C$551)</f>
        <v>0</v>
      </c>
      <c r="F439" s="48">
        <f>DSUM(C434:I437,4,$C$550:$C$551)</f>
        <v>17000</v>
      </c>
      <c r="G439" s="48">
        <f>DSUM(C434:I437,5,$C$550:$C$551)</f>
        <v>5000</v>
      </c>
      <c r="H439" s="48">
        <f>DSUM(C434:I437,6,$C$550:$C$551)</f>
        <v>5000</v>
      </c>
      <c r="I439" s="48">
        <f>DSUM(C434:I437,7,$C$550:$C$551)</f>
        <v>7000</v>
      </c>
      <c r="J439" s="18"/>
      <c r="K439" s="77"/>
      <c r="L439" s="18"/>
    </row>
    <row r="440" spans="1:12" s="20" customFormat="1" ht="12.75">
      <c r="A440" s="26"/>
      <c r="B440" s="47"/>
      <c r="C440" s="23" t="s">
        <v>94</v>
      </c>
      <c r="D440" s="48">
        <f>DSUM(C434:I437,2,$D$550:$D$551)</f>
        <v>127750</v>
      </c>
      <c r="E440" s="48">
        <f>DSUM(C434:I437,3,$D$550:$D$551)</f>
        <v>30000</v>
      </c>
      <c r="F440" s="48">
        <f>DSUM(C434:I437,4,$D$550:$D$551)</f>
        <v>97750</v>
      </c>
      <c r="G440" s="48">
        <f>DSUM(C434:I437,5,$D$550:$D$551)</f>
        <v>33100</v>
      </c>
      <c r="H440" s="48">
        <f>DSUM(C434:I437,6,$D$550:$D$551)</f>
        <v>33100</v>
      </c>
      <c r="I440" s="48">
        <f>DSUM(C434:I437,7,$D$550:$D$551)</f>
        <v>31550</v>
      </c>
      <c r="J440" s="18"/>
      <c r="K440" s="77"/>
      <c r="L440" s="18"/>
    </row>
    <row r="441" spans="1:12" s="20" customFormat="1" ht="12.75">
      <c r="A441" s="26"/>
      <c r="B441" s="47"/>
      <c r="C441" s="23" t="s">
        <v>95</v>
      </c>
      <c r="D441" s="48">
        <f>DSUM(C434:I437,2,$F$550:$F$551)</f>
        <v>0</v>
      </c>
      <c r="E441" s="48">
        <f>DSUM(C434:I437,3,$F$550:$F$551)</f>
        <v>0</v>
      </c>
      <c r="F441" s="48">
        <f>DSUM(C434:I437,4,$F$550:$F$551)</f>
        <v>0</v>
      </c>
      <c r="G441" s="48">
        <f>DSUM(C434:I437,5,$F$550:$F$551)</f>
        <v>0</v>
      </c>
      <c r="H441" s="48">
        <f>DSUM(C434:I437,6,$F$550:$F$551)</f>
        <v>0</v>
      </c>
      <c r="I441" s="48">
        <f>DSUM(C434:I437,7,$F$550:$F$551)</f>
        <v>0</v>
      </c>
      <c r="J441" s="18"/>
      <c r="K441" s="77"/>
      <c r="L441" s="18"/>
    </row>
    <row r="442" spans="1:12" s="20" customFormat="1" ht="12.75">
      <c r="A442" s="26"/>
      <c r="B442" s="47"/>
      <c r="C442" s="23" t="s">
        <v>24</v>
      </c>
      <c r="D442" s="48">
        <f>DSUM(C434:I437,2,$E$550:$E$551)</f>
        <v>0</v>
      </c>
      <c r="E442" s="48">
        <f>DSUM(C434:I437,3,$E$550:$E$551)</f>
        <v>0</v>
      </c>
      <c r="F442" s="48">
        <f>DSUM(C434:I437,4,$E$550:$E$551)</f>
        <v>0</v>
      </c>
      <c r="G442" s="48">
        <f>DSUM(C434:I437,5,$E$550:$E$551)</f>
        <v>0</v>
      </c>
      <c r="H442" s="48">
        <f>DSUM(C434:I437,6,$E$550:$E$551)</f>
        <v>0</v>
      </c>
      <c r="I442" s="48">
        <f>DSUM(C434:I437,7,$E$550:$E$551)</f>
        <v>0</v>
      </c>
      <c r="J442" s="18"/>
      <c r="K442" s="78"/>
      <c r="L442" s="18"/>
    </row>
    <row r="443" spans="1:12" ht="25.5">
      <c r="A443" s="6"/>
      <c r="B443" s="10" t="s">
        <v>396</v>
      </c>
      <c r="C443" s="8"/>
      <c r="D443" s="11">
        <f aca="true" t="shared" si="45" ref="D443:I445">D438+D429+D414+D390</f>
        <v>1344824</v>
      </c>
      <c r="E443" s="11">
        <f t="shared" si="45"/>
        <v>110505</v>
      </c>
      <c r="F443" s="11">
        <f t="shared" si="45"/>
        <v>986679</v>
      </c>
      <c r="G443" s="11">
        <f t="shared" si="45"/>
        <v>258979</v>
      </c>
      <c r="H443" s="11">
        <f t="shared" si="45"/>
        <v>362500</v>
      </c>
      <c r="I443" s="11">
        <f t="shared" si="45"/>
        <v>365200</v>
      </c>
      <c r="J443" s="8"/>
      <c r="K443" s="25"/>
      <c r="L443" s="8"/>
    </row>
    <row r="444" spans="1:12" ht="12.75">
      <c r="A444" s="6"/>
      <c r="B444" s="12" t="s">
        <v>93</v>
      </c>
      <c r="C444" s="7" t="s">
        <v>33</v>
      </c>
      <c r="D444" s="11">
        <f t="shared" si="45"/>
        <v>1186324</v>
      </c>
      <c r="E444" s="11">
        <f t="shared" si="45"/>
        <v>80105</v>
      </c>
      <c r="F444" s="11">
        <f t="shared" si="45"/>
        <v>858579</v>
      </c>
      <c r="G444" s="11">
        <f t="shared" si="45"/>
        <v>218279</v>
      </c>
      <c r="H444" s="11">
        <f t="shared" si="45"/>
        <v>315650</v>
      </c>
      <c r="I444" s="11">
        <f t="shared" si="45"/>
        <v>324650</v>
      </c>
      <c r="J444" s="8"/>
      <c r="K444" s="25"/>
      <c r="L444" s="8"/>
    </row>
    <row r="445" spans="1:12" ht="12.75">
      <c r="A445" s="6"/>
      <c r="B445" s="10"/>
      <c r="C445" s="7" t="s">
        <v>94</v>
      </c>
      <c r="D445" s="11">
        <f t="shared" si="45"/>
        <v>157000</v>
      </c>
      <c r="E445" s="11">
        <f t="shared" si="45"/>
        <v>30400</v>
      </c>
      <c r="F445" s="11">
        <f t="shared" si="45"/>
        <v>126600</v>
      </c>
      <c r="G445" s="11">
        <f t="shared" si="45"/>
        <v>40200</v>
      </c>
      <c r="H445" s="11">
        <f t="shared" si="45"/>
        <v>46350</v>
      </c>
      <c r="I445" s="11">
        <f t="shared" si="45"/>
        <v>40050</v>
      </c>
      <c r="J445" s="8"/>
      <c r="K445" s="25"/>
      <c r="L445" s="8"/>
    </row>
    <row r="446" spans="1:12" ht="12.75">
      <c r="A446" s="6"/>
      <c r="B446" s="10"/>
      <c r="C446" s="7" t="s">
        <v>95</v>
      </c>
      <c r="D446" s="11">
        <f aca="true" t="shared" si="46" ref="D446:I446">D393+D417+D432+D441</f>
        <v>0</v>
      </c>
      <c r="E446" s="11">
        <f t="shared" si="46"/>
        <v>0</v>
      </c>
      <c r="F446" s="11">
        <f t="shared" si="46"/>
        <v>0</v>
      </c>
      <c r="G446" s="11">
        <f t="shared" si="46"/>
        <v>0</v>
      </c>
      <c r="H446" s="11">
        <f t="shared" si="46"/>
        <v>0</v>
      </c>
      <c r="I446" s="11">
        <f t="shared" si="46"/>
        <v>0</v>
      </c>
      <c r="J446" s="8"/>
      <c r="K446" s="25"/>
      <c r="L446" s="8"/>
    </row>
    <row r="447" spans="1:12" ht="12.75">
      <c r="A447" s="6"/>
      <c r="B447" s="10"/>
      <c r="C447" s="7" t="s">
        <v>24</v>
      </c>
      <c r="D447" s="11">
        <f aca="true" t="shared" si="47" ref="D447:I447">D442+D433+D418+D394</f>
        <v>1500</v>
      </c>
      <c r="E447" s="11">
        <f t="shared" si="47"/>
        <v>0</v>
      </c>
      <c r="F447" s="11">
        <f t="shared" si="47"/>
        <v>1500</v>
      </c>
      <c r="G447" s="11">
        <f t="shared" si="47"/>
        <v>500</v>
      </c>
      <c r="H447" s="11">
        <f t="shared" si="47"/>
        <v>500</v>
      </c>
      <c r="I447" s="11">
        <f t="shared" si="47"/>
        <v>500</v>
      </c>
      <c r="J447" s="8"/>
      <c r="K447" s="25"/>
      <c r="L447" s="8"/>
    </row>
    <row r="448" spans="1:11" ht="15">
      <c r="A448" s="96" t="s">
        <v>397</v>
      </c>
      <c r="B448" s="96"/>
      <c r="C448" s="96"/>
      <c r="D448" s="96"/>
      <c r="E448" s="96"/>
      <c r="F448" s="96"/>
      <c r="G448" s="96"/>
      <c r="H448" s="96"/>
      <c r="I448" s="96"/>
      <c r="J448" s="96"/>
      <c r="K448" s="96"/>
    </row>
    <row r="449" spans="1:12" ht="12.75">
      <c r="A449" s="3" t="s">
        <v>19</v>
      </c>
      <c r="B449" s="4" t="s">
        <v>20</v>
      </c>
      <c r="C449" s="5" t="s">
        <v>21</v>
      </c>
      <c r="D449" s="4"/>
      <c r="E449" s="4"/>
      <c r="F449" s="4"/>
      <c r="G449" s="4"/>
      <c r="H449" s="4"/>
      <c r="I449" s="4"/>
      <c r="J449" s="4"/>
      <c r="K449" s="4"/>
      <c r="L449" s="4"/>
    </row>
    <row r="450" spans="1:12" ht="51">
      <c r="A450" s="6" t="s">
        <v>22</v>
      </c>
      <c r="B450" s="7" t="s">
        <v>398</v>
      </c>
      <c r="C450" s="8" t="s">
        <v>94</v>
      </c>
      <c r="D450" s="9">
        <v>2500</v>
      </c>
      <c r="E450" s="9">
        <v>0</v>
      </c>
      <c r="F450" s="9">
        <f>G450+H450+I450</f>
        <v>2500</v>
      </c>
      <c r="G450" s="9">
        <v>2500</v>
      </c>
      <c r="H450" s="9">
        <v>0</v>
      </c>
      <c r="I450" s="9">
        <v>0</v>
      </c>
      <c r="J450" s="8">
        <v>2008</v>
      </c>
      <c r="K450" s="7" t="s">
        <v>399</v>
      </c>
      <c r="L450" s="8"/>
    </row>
    <row r="451" spans="1:12" s="20" customFormat="1" ht="51">
      <c r="A451" s="26" t="s">
        <v>27</v>
      </c>
      <c r="B451" s="23" t="s">
        <v>400</v>
      </c>
      <c r="C451" s="18" t="s">
        <v>94</v>
      </c>
      <c r="D451" s="19">
        <v>6000</v>
      </c>
      <c r="E451" s="19">
        <v>0</v>
      </c>
      <c r="F451" s="19">
        <f>G451+H451+I451</f>
        <v>6000</v>
      </c>
      <c r="G451" s="19">
        <v>0</v>
      </c>
      <c r="H451" s="19">
        <v>1000</v>
      </c>
      <c r="I451" s="19">
        <v>5000</v>
      </c>
      <c r="J451" s="18">
        <v>2010</v>
      </c>
      <c r="K451" s="23" t="s">
        <v>401</v>
      </c>
      <c r="L451" s="18"/>
    </row>
    <row r="452" spans="1:12" ht="25.5">
      <c r="A452" s="6" t="s">
        <v>29</v>
      </c>
      <c r="B452" s="7" t="s">
        <v>402</v>
      </c>
      <c r="C452" s="8" t="s">
        <v>24</v>
      </c>
      <c r="D452" s="9">
        <v>95500</v>
      </c>
      <c r="E452" s="9">
        <v>0</v>
      </c>
      <c r="F452" s="9">
        <f>G452+H452+I452</f>
        <v>65000</v>
      </c>
      <c r="G452" s="9">
        <v>0</v>
      </c>
      <c r="H452" s="9">
        <v>25000</v>
      </c>
      <c r="I452" s="9">
        <v>40000</v>
      </c>
      <c r="J452" s="8">
        <v>2011</v>
      </c>
      <c r="K452" s="7" t="s">
        <v>403</v>
      </c>
      <c r="L452" s="8"/>
    </row>
    <row r="453" spans="1:12" ht="12.75">
      <c r="A453" s="6"/>
      <c r="B453" s="10" t="s">
        <v>404</v>
      </c>
      <c r="C453" s="8"/>
      <c r="D453" s="24">
        <f aca="true" t="shared" si="48" ref="D453:I453">SUM(D450:D452)</f>
        <v>104000</v>
      </c>
      <c r="E453" s="24">
        <f t="shared" si="48"/>
        <v>0</v>
      </c>
      <c r="F453" s="24">
        <f t="shared" si="48"/>
        <v>73500</v>
      </c>
      <c r="G453" s="24">
        <f t="shared" si="48"/>
        <v>2500</v>
      </c>
      <c r="H453" s="24">
        <f t="shared" si="48"/>
        <v>26000</v>
      </c>
      <c r="I453" s="24">
        <f t="shared" si="48"/>
        <v>45000</v>
      </c>
      <c r="J453" s="8"/>
      <c r="K453" s="25"/>
      <c r="L453" s="8"/>
    </row>
    <row r="454" spans="1:12" ht="12.75">
      <c r="A454" s="6"/>
      <c r="B454" s="12" t="s">
        <v>93</v>
      </c>
      <c r="C454" s="7" t="s">
        <v>33</v>
      </c>
      <c r="D454" s="24">
        <f>DSUM(C449:I452,2,$C$550:$C$551)</f>
        <v>0</v>
      </c>
      <c r="E454" s="24">
        <f>DSUM(C449:I452,3,$C$550:$C$551)</f>
        <v>0</v>
      </c>
      <c r="F454" s="24">
        <f>DSUM(C449:I452,4,$C$550:$C$551)</f>
        <v>0</v>
      </c>
      <c r="G454" s="24">
        <f>DSUM(C449:I452,5,$C$550:$C$551)</f>
        <v>0</v>
      </c>
      <c r="H454" s="24">
        <f>DSUM(C449:I452,6,$C$550:$C$551)</f>
        <v>0</v>
      </c>
      <c r="I454" s="24">
        <f>DSUM(C449:I452,7,$C$550:$C$551)</f>
        <v>0</v>
      </c>
      <c r="J454" s="8"/>
      <c r="K454" s="25"/>
      <c r="L454" s="8"/>
    </row>
    <row r="455" spans="1:12" ht="12.75">
      <c r="A455" s="6"/>
      <c r="B455" s="10"/>
      <c r="C455" s="7" t="s">
        <v>94</v>
      </c>
      <c r="D455" s="24">
        <f>DSUM(C449:I452,2,$D$550:$D$551)</f>
        <v>8500</v>
      </c>
      <c r="E455" s="24">
        <f>DSUM(C449:I452,3,$D$550:$D$551)</f>
        <v>0</v>
      </c>
      <c r="F455" s="24">
        <f>DSUM(C449:I452,4,$D$550:$D$551)</f>
        <v>8500</v>
      </c>
      <c r="G455" s="24">
        <f>DSUM(C449:I452,5,$D$550:$D$551)</f>
        <v>2500</v>
      </c>
      <c r="H455" s="24">
        <f>DSUM(C449:I452,6,$D$550:$D$551)</f>
        <v>1000</v>
      </c>
      <c r="I455" s="24">
        <f>DSUM(C449:I452,7,$D$550:$D$551)</f>
        <v>5000</v>
      </c>
      <c r="J455" s="8"/>
      <c r="K455" s="25"/>
      <c r="L455" s="8"/>
    </row>
    <row r="456" spans="1:12" ht="12.75">
      <c r="A456" s="6"/>
      <c r="B456" s="10"/>
      <c r="C456" s="7" t="s">
        <v>95</v>
      </c>
      <c r="D456" s="24">
        <v>0</v>
      </c>
      <c r="E456" s="24">
        <v>0</v>
      </c>
      <c r="F456" s="24">
        <v>0</v>
      </c>
      <c r="G456" s="24">
        <v>0</v>
      </c>
      <c r="H456" s="24">
        <v>0</v>
      </c>
      <c r="I456" s="24">
        <v>0</v>
      </c>
      <c r="J456" s="8"/>
      <c r="K456" s="25"/>
      <c r="L456" s="8"/>
    </row>
    <row r="457" spans="1:12" ht="12.75">
      <c r="A457" s="6"/>
      <c r="B457" s="10"/>
      <c r="C457" s="7" t="s">
        <v>24</v>
      </c>
      <c r="D457" s="24">
        <f>DSUM(C449:I452,2,$E$550:$E$551)</f>
        <v>95500</v>
      </c>
      <c r="E457" s="24">
        <f>DSUM(C449:I452,3,$E$550:$E$551)</f>
        <v>0</v>
      </c>
      <c r="F457" s="24">
        <f>DSUM(C449:I452,4,$E$550:$E$551)</f>
        <v>65000</v>
      </c>
      <c r="G457" s="24">
        <f>DSUM(C449:I452,5,$E$550:$E$551)</f>
        <v>0</v>
      </c>
      <c r="H457" s="24">
        <f>DSUM(C449:I452,6,$E$550:$E$551)</f>
        <v>25000</v>
      </c>
      <c r="I457" s="24">
        <f>DSUM(C449:I452,7,$E$550:$E$551)</f>
        <v>40000</v>
      </c>
      <c r="J457" s="8"/>
      <c r="K457" s="25"/>
      <c r="L457" s="8"/>
    </row>
    <row r="458" spans="1:12" ht="12.75">
      <c r="A458" s="3" t="s">
        <v>96</v>
      </c>
      <c r="B458" s="4" t="s">
        <v>97</v>
      </c>
      <c r="C458" s="5" t="s">
        <v>21</v>
      </c>
      <c r="D458" s="13"/>
      <c r="E458" s="13"/>
      <c r="F458" s="13"/>
      <c r="G458" s="13"/>
      <c r="H458" s="13"/>
      <c r="I458" s="13"/>
      <c r="J458" s="4"/>
      <c r="K458" s="4"/>
      <c r="L458" s="4"/>
    </row>
    <row r="459" spans="1:12" ht="38.25">
      <c r="A459" s="6" t="s">
        <v>136</v>
      </c>
      <c r="B459" s="7" t="s">
        <v>405</v>
      </c>
      <c r="C459" s="8" t="s">
        <v>24</v>
      </c>
      <c r="D459" s="9">
        <v>20500</v>
      </c>
      <c r="E459" s="9">
        <v>500</v>
      </c>
      <c r="F459" s="9">
        <f>G459+H459+I459</f>
        <v>20000</v>
      </c>
      <c r="G459" s="9">
        <v>0</v>
      </c>
      <c r="H459" s="9">
        <v>15000</v>
      </c>
      <c r="I459" s="9">
        <v>5000</v>
      </c>
      <c r="J459" s="8">
        <v>2010</v>
      </c>
      <c r="K459" s="7" t="s">
        <v>406</v>
      </c>
      <c r="L459" s="8"/>
    </row>
    <row r="460" spans="1:12" ht="51.75" customHeight="1">
      <c r="A460" s="6" t="s">
        <v>139</v>
      </c>
      <c r="B460" s="7" t="s">
        <v>407</v>
      </c>
      <c r="C460" s="8" t="s">
        <v>94</v>
      </c>
      <c r="D460" s="9">
        <v>17360</v>
      </c>
      <c r="E460" s="9">
        <v>0</v>
      </c>
      <c r="F460" s="9">
        <f>G460+H460+I460</f>
        <v>17360</v>
      </c>
      <c r="G460" s="9">
        <v>0</v>
      </c>
      <c r="H460" s="9">
        <v>17360</v>
      </c>
      <c r="I460" s="9">
        <v>0</v>
      </c>
      <c r="J460" s="8">
        <v>2008</v>
      </c>
      <c r="K460" s="7" t="s">
        <v>408</v>
      </c>
      <c r="L460" s="8"/>
    </row>
    <row r="461" spans="1:12" ht="12.75">
      <c r="A461" s="6"/>
      <c r="B461" s="10" t="s">
        <v>409</v>
      </c>
      <c r="C461" s="8"/>
      <c r="D461" s="24">
        <f aca="true" t="shared" si="49" ref="D461:I461">SUM(D459:D460)</f>
        <v>37860</v>
      </c>
      <c r="E461" s="24">
        <f t="shared" si="49"/>
        <v>500</v>
      </c>
      <c r="F461" s="24">
        <f t="shared" si="49"/>
        <v>37360</v>
      </c>
      <c r="G461" s="24">
        <f t="shared" si="49"/>
        <v>0</v>
      </c>
      <c r="H461" s="24">
        <f t="shared" si="49"/>
        <v>32360</v>
      </c>
      <c r="I461" s="24">
        <f t="shared" si="49"/>
        <v>5000</v>
      </c>
      <c r="J461" s="8"/>
      <c r="K461" s="8"/>
      <c r="L461" s="8"/>
    </row>
    <row r="462" spans="1:12" ht="12.75">
      <c r="A462" s="6"/>
      <c r="B462" s="12" t="s">
        <v>93</v>
      </c>
      <c r="C462" s="7" t="s">
        <v>33</v>
      </c>
      <c r="D462" s="24">
        <f>DSUM(C458:I460,2,$C$550:$C$551)</f>
        <v>0</v>
      </c>
      <c r="E462" s="24">
        <f>DSUM(C458:I460,3,$C$550:$C$551)</f>
        <v>0</v>
      </c>
      <c r="F462" s="24">
        <f>DSUM(C458:I460,4,$C$550:$C$551)</f>
        <v>0</v>
      </c>
      <c r="G462" s="24">
        <f>DSUM(C458:I460,5,$C$550:$C$551)</f>
        <v>0</v>
      </c>
      <c r="H462" s="24">
        <f>DSUM(C458:I460,6,$C$550:$C$551)</f>
        <v>0</v>
      </c>
      <c r="I462" s="24">
        <f>DSUM(C458:I460,7,$C$550:$C$551)</f>
        <v>0</v>
      </c>
      <c r="J462" s="8"/>
      <c r="K462" s="8"/>
      <c r="L462" s="8"/>
    </row>
    <row r="463" spans="1:12" ht="12.75">
      <c r="A463" s="6"/>
      <c r="B463" s="10"/>
      <c r="C463" s="7" t="s">
        <v>94</v>
      </c>
      <c r="D463" s="24">
        <f>DSUM(C458:I460,2,$D$550:$D$551)</f>
        <v>17360</v>
      </c>
      <c r="E463" s="24">
        <f>DSUM(C458:I460,3,$D$550:$D$551)</f>
        <v>0</v>
      </c>
      <c r="F463" s="24">
        <f>DSUM(C458:I460,4,$D$550:$D$551)</f>
        <v>17360</v>
      </c>
      <c r="G463" s="24">
        <f>DSUM(C458:I460,5,$D$550:$D$551)</f>
        <v>0</v>
      </c>
      <c r="H463" s="24">
        <f>DSUM(C458:I460,6,$D$550:$D$551)</f>
        <v>17360</v>
      </c>
      <c r="I463" s="24">
        <f>DSUM(C458:I460,7,$D$550:$D$551)</f>
        <v>0</v>
      </c>
      <c r="J463" s="8"/>
      <c r="K463" s="8"/>
      <c r="L463" s="8"/>
    </row>
    <row r="464" spans="1:12" ht="12.75">
      <c r="A464" s="6"/>
      <c r="B464" s="10"/>
      <c r="C464" s="7" t="s">
        <v>95</v>
      </c>
      <c r="D464" s="24">
        <v>0</v>
      </c>
      <c r="E464" s="24">
        <v>0</v>
      </c>
      <c r="F464" s="24">
        <v>0</v>
      </c>
      <c r="G464" s="24">
        <v>0</v>
      </c>
      <c r="H464" s="24">
        <v>0</v>
      </c>
      <c r="I464" s="24">
        <v>0</v>
      </c>
      <c r="J464" s="8"/>
      <c r="K464" s="8"/>
      <c r="L464" s="8"/>
    </row>
    <row r="465" spans="1:12" ht="12.75">
      <c r="A465" s="6"/>
      <c r="B465" s="10"/>
      <c r="C465" s="7" t="s">
        <v>24</v>
      </c>
      <c r="D465" s="24">
        <f>DSUM(C458:I460,2,$E$550:$E$551)</f>
        <v>20500</v>
      </c>
      <c r="E465" s="24">
        <f>DSUM(C458:I460,3,$E$550:$E$551)</f>
        <v>500</v>
      </c>
      <c r="F465" s="24">
        <f>DSUM(C458:I460,4,$E$550:$E$551)</f>
        <v>20000</v>
      </c>
      <c r="G465" s="24">
        <f>DSUM(C458:I460,5,$E$550:$E$551)</f>
        <v>0</v>
      </c>
      <c r="H465" s="24">
        <f>DSUM(C458:I460,6,$E$550:$E$551)</f>
        <v>15000</v>
      </c>
      <c r="I465" s="24">
        <f>DSUM(C458:I460,7,$E$550:$E$551)</f>
        <v>5000</v>
      </c>
      <c r="J465" s="8"/>
      <c r="K465" s="8"/>
      <c r="L465" s="8"/>
    </row>
    <row r="466" spans="1:12" ht="12.75" hidden="1">
      <c r="A466" s="3" t="s">
        <v>99</v>
      </c>
      <c r="B466" s="4" t="s">
        <v>100</v>
      </c>
      <c r="C466" s="5" t="s">
        <v>21</v>
      </c>
      <c r="D466" s="13"/>
      <c r="E466" s="13"/>
      <c r="F466" s="13"/>
      <c r="G466" s="13"/>
      <c r="H466" s="13"/>
      <c r="I466" s="13"/>
      <c r="J466" s="4"/>
      <c r="K466" s="4"/>
      <c r="L466" s="4"/>
    </row>
    <row r="467" spans="1:12" ht="12.75" hidden="1">
      <c r="A467" s="6"/>
      <c r="B467" s="7"/>
      <c r="C467" s="8"/>
      <c r="D467" s="9"/>
      <c r="E467" s="9"/>
      <c r="F467" s="9"/>
      <c r="G467" s="9"/>
      <c r="H467" s="9"/>
      <c r="I467" s="9"/>
      <c r="J467" s="8"/>
      <c r="K467" s="8"/>
      <c r="L467" s="8"/>
    </row>
    <row r="468" spans="1:12" ht="12.75" hidden="1">
      <c r="A468" s="6"/>
      <c r="B468" s="10" t="s">
        <v>410</v>
      </c>
      <c r="C468" s="8"/>
      <c r="D468" s="24">
        <f aca="true" t="shared" si="50" ref="D468:I468">SUM(D467:D467)</f>
        <v>0</v>
      </c>
      <c r="E468" s="24">
        <f t="shared" si="50"/>
        <v>0</v>
      </c>
      <c r="F468" s="24">
        <f t="shared" si="50"/>
        <v>0</v>
      </c>
      <c r="G468" s="24">
        <f t="shared" si="50"/>
        <v>0</v>
      </c>
      <c r="H468" s="24">
        <f t="shared" si="50"/>
        <v>0</v>
      </c>
      <c r="I468" s="24">
        <f t="shared" si="50"/>
        <v>0</v>
      </c>
      <c r="J468" s="8"/>
      <c r="K468" s="8"/>
      <c r="L468" s="8"/>
    </row>
    <row r="469" spans="1:12" ht="12.75" hidden="1">
      <c r="A469" s="6"/>
      <c r="B469" s="12" t="s">
        <v>93</v>
      </c>
      <c r="C469" s="7" t="s">
        <v>33</v>
      </c>
      <c r="D469" s="24">
        <f>DSUM(C466:I467,2,$C$550:$C$551)</f>
        <v>0</v>
      </c>
      <c r="E469" s="24">
        <f>DSUM(C466:I467,3,$C$550:$C$551)</f>
        <v>0</v>
      </c>
      <c r="F469" s="24">
        <f>DSUM(C466:I467,4,$C$550:$C$551)</f>
        <v>0</v>
      </c>
      <c r="G469" s="24">
        <f>DSUM(C466:I467,5,$C$550:$C$551)</f>
        <v>0</v>
      </c>
      <c r="H469" s="24">
        <f>DSUM(C466:I467,6,$C$550:$C$551)</f>
        <v>0</v>
      </c>
      <c r="I469" s="24">
        <f>DSUM(C466:I467,7,$C$550:$C$551)</f>
        <v>0</v>
      </c>
      <c r="J469" s="8"/>
      <c r="K469" s="8"/>
      <c r="L469" s="8"/>
    </row>
    <row r="470" spans="1:12" ht="12.75" hidden="1">
      <c r="A470" s="6"/>
      <c r="B470" s="10"/>
      <c r="C470" s="7" t="s">
        <v>94</v>
      </c>
      <c r="D470" s="24">
        <f>DSUM(C466:I467,2,$D$550:$D$551)</f>
        <v>0</v>
      </c>
      <c r="E470" s="24">
        <f>DSUM(C466:I467,3,$D$550:$D$551)</f>
        <v>0</v>
      </c>
      <c r="F470" s="24">
        <f>DSUM(C466:I467,4,$D$550:$D$551)</f>
        <v>0</v>
      </c>
      <c r="G470" s="24">
        <f>DSUM(C466:I467,5,$D$550:$D$551)</f>
        <v>0</v>
      </c>
      <c r="H470" s="24">
        <f>DSUM(C466:I467,6,$D$550:$D$551)</f>
        <v>0</v>
      </c>
      <c r="I470" s="24">
        <f>DSUM(C466:I467,7,$D$550:$D$551)</f>
        <v>0</v>
      </c>
      <c r="J470" s="8"/>
      <c r="K470" s="8"/>
      <c r="L470" s="8"/>
    </row>
    <row r="471" spans="1:12" ht="12.75" hidden="1">
      <c r="A471" s="6"/>
      <c r="B471" s="10"/>
      <c r="C471" s="7" t="s">
        <v>95</v>
      </c>
      <c r="D471" s="24">
        <v>0</v>
      </c>
      <c r="E471" s="24">
        <v>0</v>
      </c>
      <c r="F471" s="24">
        <v>0</v>
      </c>
      <c r="G471" s="24">
        <v>0</v>
      </c>
      <c r="H471" s="24">
        <v>0</v>
      </c>
      <c r="I471" s="24">
        <v>0</v>
      </c>
      <c r="J471" s="8"/>
      <c r="K471" s="8"/>
      <c r="L471" s="8"/>
    </row>
    <row r="472" spans="1:12" ht="12.75" hidden="1">
      <c r="A472" s="6"/>
      <c r="B472" s="10"/>
      <c r="C472" s="7" t="s">
        <v>24</v>
      </c>
      <c r="D472" s="24">
        <f>DSUM(C466:I467,2,$E$550:$E$551)</f>
        <v>0</v>
      </c>
      <c r="E472" s="24">
        <f>DSUM(C466:I467,3,$E$550:$E$551)</f>
        <v>0</v>
      </c>
      <c r="F472" s="24">
        <f>DSUM(C466:I467,4,$E$550:$E$551)</f>
        <v>0</v>
      </c>
      <c r="G472" s="24">
        <f>DSUM(C466:I467,5,$E$550:$E$551)</f>
        <v>0</v>
      </c>
      <c r="H472" s="24">
        <f>DSUM(C466:I467,6,$E$550:$E$551)</f>
        <v>0</v>
      </c>
      <c r="I472" s="24">
        <f>DSUM(C466:I467,7,$E$550:$E$551)</f>
        <v>0</v>
      </c>
      <c r="J472" s="8"/>
      <c r="K472" s="8"/>
      <c r="L472" s="8"/>
    </row>
    <row r="473" spans="1:12" ht="12.75" hidden="1">
      <c r="A473" s="3" t="s">
        <v>126</v>
      </c>
      <c r="B473" s="4" t="s">
        <v>127</v>
      </c>
      <c r="C473" s="5" t="s">
        <v>21</v>
      </c>
      <c r="D473" s="13"/>
      <c r="E473" s="13"/>
      <c r="F473" s="13"/>
      <c r="G473" s="13"/>
      <c r="H473" s="13"/>
      <c r="I473" s="13"/>
      <c r="J473" s="4"/>
      <c r="K473" s="4"/>
      <c r="L473" s="4"/>
    </row>
    <row r="474" spans="1:12" ht="12.75" hidden="1">
      <c r="A474" s="6" t="s">
        <v>188</v>
      </c>
      <c r="B474" s="7" t="s">
        <v>411</v>
      </c>
      <c r="C474" s="8"/>
      <c r="D474" s="9"/>
      <c r="E474" s="9"/>
      <c r="F474" s="9">
        <f aca="true" t="shared" si="51" ref="F474:F483">G474+H474+I474</f>
        <v>0</v>
      </c>
      <c r="G474" s="9"/>
      <c r="H474" s="9"/>
      <c r="I474" s="9"/>
      <c r="J474" s="8"/>
      <c r="K474" s="8"/>
      <c r="L474" s="8"/>
    </row>
    <row r="475" spans="1:12" ht="12.75" hidden="1">
      <c r="A475" s="6" t="s">
        <v>191</v>
      </c>
      <c r="B475" s="7" t="s">
        <v>412</v>
      </c>
      <c r="C475" s="8"/>
      <c r="D475" s="9"/>
      <c r="E475" s="9"/>
      <c r="F475" s="9">
        <f t="shared" si="51"/>
        <v>0</v>
      </c>
      <c r="G475" s="9"/>
      <c r="H475" s="9"/>
      <c r="I475" s="9"/>
      <c r="J475" s="8"/>
      <c r="K475" s="8"/>
      <c r="L475" s="8"/>
    </row>
    <row r="476" spans="1:12" ht="12.75" hidden="1">
      <c r="A476" s="6" t="s">
        <v>193</v>
      </c>
      <c r="B476" s="7" t="s">
        <v>413</v>
      </c>
      <c r="C476" s="8"/>
      <c r="D476" s="9"/>
      <c r="E476" s="9"/>
      <c r="F476" s="9">
        <f t="shared" si="51"/>
        <v>0</v>
      </c>
      <c r="G476" s="9"/>
      <c r="H476" s="9"/>
      <c r="I476" s="9"/>
      <c r="J476" s="8"/>
      <c r="K476" s="8"/>
      <c r="L476" s="8"/>
    </row>
    <row r="477" spans="1:12" ht="12.75" hidden="1">
      <c r="A477" s="6" t="s">
        <v>195</v>
      </c>
      <c r="B477" s="7" t="s">
        <v>414</v>
      </c>
      <c r="C477" s="8"/>
      <c r="D477" s="9"/>
      <c r="E477" s="9"/>
      <c r="F477" s="9">
        <f t="shared" si="51"/>
        <v>0</v>
      </c>
      <c r="G477" s="9"/>
      <c r="H477" s="9"/>
      <c r="I477" s="9"/>
      <c r="J477" s="8"/>
      <c r="K477" s="8"/>
      <c r="L477" s="8"/>
    </row>
    <row r="478" spans="1:12" ht="12.75" hidden="1">
      <c r="A478" s="6" t="s">
        <v>197</v>
      </c>
      <c r="B478" s="7" t="s">
        <v>415</v>
      </c>
      <c r="C478" s="8"/>
      <c r="D478" s="9"/>
      <c r="E478" s="9"/>
      <c r="F478" s="9">
        <f t="shared" si="51"/>
        <v>0</v>
      </c>
      <c r="G478" s="9"/>
      <c r="H478" s="9"/>
      <c r="I478" s="9"/>
      <c r="J478" s="8"/>
      <c r="K478" s="8"/>
      <c r="L478" s="8"/>
    </row>
    <row r="479" spans="1:12" ht="25.5" hidden="1">
      <c r="A479" s="6" t="s">
        <v>229</v>
      </c>
      <c r="B479" s="7" t="s">
        <v>416</v>
      </c>
      <c r="C479" s="8"/>
      <c r="D479" s="9"/>
      <c r="E479" s="9"/>
      <c r="F479" s="9">
        <f t="shared" si="51"/>
        <v>0</v>
      </c>
      <c r="G479" s="9"/>
      <c r="H479" s="9"/>
      <c r="I479" s="9"/>
      <c r="J479" s="8"/>
      <c r="K479" s="8"/>
      <c r="L479" s="8"/>
    </row>
    <row r="480" spans="1:12" ht="12.75" hidden="1">
      <c r="A480" s="6" t="s">
        <v>417</v>
      </c>
      <c r="B480" s="7" t="s">
        <v>418</v>
      </c>
      <c r="C480" s="8"/>
      <c r="D480" s="9"/>
      <c r="E480" s="9"/>
      <c r="F480" s="9">
        <f t="shared" si="51"/>
        <v>0</v>
      </c>
      <c r="G480" s="9"/>
      <c r="H480" s="9"/>
      <c r="I480" s="9"/>
      <c r="J480" s="8"/>
      <c r="K480" s="8"/>
      <c r="L480" s="8"/>
    </row>
    <row r="481" spans="1:12" ht="12.75" hidden="1">
      <c r="A481" s="6" t="s">
        <v>419</v>
      </c>
      <c r="B481" s="7" t="s">
        <v>420</v>
      </c>
      <c r="C481" s="8"/>
      <c r="D481" s="9"/>
      <c r="E481" s="9"/>
      <c r="F481" s="9">
        <f t="shared" si="51"/>
        <v>0</v>
      </c>
      <c r="G481" s="9"/>
      <c r="H481" s="9"/>
      <c r="I481" s="9"/>
      <c r="J481" s="8"/>
      <c r="K481" s="8"/>
      <c r="L481" s="8"/>
    </row>
    <row r="482" spans="1:12" ht="12.75" hidden="1">
      <c r="A482" s="6" t="s">
        <v>421</v>
      </c>
      <c r="B482" s="7" t="s">
        <v>422</v>
      </c>
      <c r="C482" s="8" t="s">
        <v>94</v>
      </c>
      <c r="D482" s="9"/>
      <c r="E482" s="9">
        <v>0</v>
      </c>
      <c r="F482" s="9">
        <f t="shared" si="51"/>
        <v>0</v>
      </c>
      <c r="G482" s="9"/>
      <c r="H482" s="9">
        <v>0</v>
      </c>
      <c r="I482" s="9">
        <v>0</v>
      </c>
      <c r="J482" s="8">
        <v>2008</v>
      </c>
      <c r="K482" s="8"/>
      <c r="L482" s="8"/>
    </row>
    <row r="483" spans="1:12" ht="12.75" hidden="1">
      <c r="A483" s="6" t="s">
        <v>423</v>
      </c>
      <c r="B483" s="7" t="s">
        <v>424</v>
      </c>
      <c r="C483" s="8"/>
      <c r="D483" s="9"/>
      <c r="E483" s="9"/>
      <c r="F483" s="9">
        <f t="shared" si="51"/>
        <v>0</v>
      </c>
      <c r="G483" s="9"/>
      <c r="H483" s="9"/>
      <c r="I483" s="9"/>
      <c r="J483" s="8"/>
      <c r="K483" s="8"/>
      <c r="L483" s="8"/>
    </row>
    <row r="484" spans="1:12" ht="12.75" hidden="1">
      <c r="A484" s="6"/>
      <c r="B484" s="10" t="s">
        <v>425</v>
      </c>
      <c r="C484" s="8"/>
      <c r="D484" s="24">
        <f aca="true" t="shared" si="52" ref="D484:I484">SUM(D474:D483)</f>
        <v>0</v>
      </c>
      <c r="E484" s="24">
        <f t="shared" si="52"/>
        <v>0</v>
      </c>
      <c r="F484" s="24">
        <f t="shared" si="52"/>
        <v>0</v>
      </c>
      <c r="G484" s="24">
        <f t="shared" si="52"/>
        <v>0</v>
      </c>
      <c r="H484" s="24">
        <f t="shared" si="52"/>
        <v>0</v>
      </c>
      <c r="I484" s="24">
        <f t="shared" si="52"/>
        <v>0</v>
      </c>
      <c r="J484" s="8"/>
      <c r="K484" s="8"/>
      <c r="L484" s="8"/>
    </row>
    <row r="485" spans="1:12" ht="12.75" hidden="1">
      <c r="A485" s="6"/>
      <c r="B485" s="12" t="s">
        <v>93</v>
      </c>
      <c r="C485" s="7" t="s">
        <v>33</v>
      </c>
      <c r="D485" s="24">
        <f>DSUM(C473:I483,2,$C$550:$C$551)</f>
        <v>0</v>
      </c>
      <c r="E485" s="24">
        <f>DSUM(C473:I483,3,$C$550:$C$551)</f>
        <v>0</v>
      </c>
      <c r="F485" s="24">
        <f>DSUM(C473:I483,4,$C$550:$C$551)</f>
        <v>0</v>
      </c>
      <c r="G485" s="24">
        <f>DSUM(C473:I483,5,$C$550:$C$551)</f>
        <v>0</v>
      </c>
      <c r="H485" s="24">
        <f>DSUM(C473:I483,6,$C$550:$C$551)</f>
        <v>0</v>
      </c>
      <c r="I485" s="24">
        <f>DSUM(C473:I483,7,$C$550:$C$551)</f>
        <v>0</v>
      </c>
      <c r="J485" s="8"/>
      <c r="K485" s="8"/>
      <c r="L485" s="8"/>
    </row>
    <row r="486" spans="1:12" ht="12.75" hidden="1">
      <c r="A486" s="6"/>
      <c r="B486" s="10"/>
      <c r="C486" s="7" t="s">
        <v>94</v>
      </c>
      <c r="D486" s="24">
        <f>DSUM(C473:I483,2,$D$550:$D$551)</f>
        <v>0</v>
      </c>
      <c r="E486" s="24">
        <f>DSUM(C473:I483,3,$D$550:$D$551)</f>
        <v>0</v>
      </c>
      <c r="F486" s="24">
        <f>DSUM(C473:I483,4,$D$550:$D$551)</f>
        <v>0</v>
      </c>
      <c r="G486" s="24">
        <f>DSUM(C473:I483,5,$D$550:$D$551)</f>
        <v>0</v>
      </c>
      <c r="H486" s="24">
        <f>DSUM(C473:I483,6,$D$550:$D$551)</f>
        <v>0</v>
      </c>
      <c r="I486" s="24">
        <f>DSUM(C473:I483,7,$D$550:$D$551)</f>
        <v>0</v>
      </c>
      <c r="J486" s="8"/>
      <c r="K486" s="8"/>
      <c r="L486" s="8"/>
    </row>
    <row r="487" spans="1:12" ht="12.75" hidden="1">
      <c r="A487" s="6"/>
      <c r="B487" s="10"/>
      <c r="C487" s="7" t="s">
        <v>95</v>
      </c>
      <c r="D487" s="24">
        <v>0</v>
      </c>
      <c r="E487" s="24">
        <v>0</v>
      </c>
      <c r="F487" s="24">
        <v>0</v>
      </c>
      <c r="G487" s="24">
        <v>0</v>
      </c>
      <c r="H487" s="24">
        <v>0</v>
      </c>
      <c r="I487" s="24">
        <v>0</v>
      </c>
      <c r="J487" s="8"/>
      <c r="K487" s="8"/>
      <c r="L487" s="8"/>
    </row>
    <row r="488" spans="1:12" ht="12.75" hidden="1">
      <c r="A488" s="6"/>
      <c r="B488" s="10"/>
      <c r="C488" s="7" t="s">
        <v>24</v>
      </c>
      <c r="D488" s="24">
        <f>DSUM(C473:I483,2,$E$550:$E$551)</f>
        <v>0</v>
      </c>
      <c r="E488" s="24">
        <f>DSUM(C473:I483,3,$E$550:$E$551)</f>
        <v>0</v>
      </c>
      <c r="F488" s="24">
        <f>DSUM(C473:I483,4,$E$550:$E$551)</f>
        <v>0</v>
      </c>
      <c r="G488" s="24">
        <f>DSUM(C473:I483,5,$E$550:$E$551)</f>
        <v>0</v>
      </c>
      <c r="H488" s="24">
        <f>DSUM(C473:I483,6,$E$550:$E$551)</f>
        <v>0</v>
      </c>
      <c r="I488" s="24">
        <f>DSUM(C473:I483,7,$E$550:$E$551)</f>
        <v>0</v>
      </c>
      <c r="J488" s="8"/>
      <c r="K488" s="8"/>
      <c r="L488" s="8"/>
    </row>
    <row r="489" spans="1:12" ht="12.75">
      <c r="A489" s="6"/>
      <c r="B489" s="10" t="s">
        <v>426</v>
      </c>
      <c r="C489" s="8"/>
      <c r="D489" s="11">
        <f aca="true" t="shared" si="53" ref="D489:I491">D484+D468+D461+D453</f>
        <v>141860</v>
      </c>
      <c r="E489" s="11">
        <f t="shared" si="53"/>
        <v>500</v>
      </c>
      <c r="F489" s="11">
        <f t="shared" si="53"/>
        <v>110860</v>
      </c>
      <c r="G489" s="11">
        <f t="shared" si="53"/>
        <v>2500</v>
      </c>
      <c r="H489" s="11">
        <f t="shared" si="53"/>
        <v>58360</v>
      </c>
      <c r="I489" s="11">
        <f t="shared" si="53"/>
        <v>50000</v>
      </c>
      <c r="J489" s="8"/>
      <c r="K489" s="8"/>
      <c r="L489" s="8"/>
    </row>
    <row r="490" spans="1:12" ht="12.75">
      <c r="A490" s="6"/>
      <c r="B490" s="12" t="s">
        <v>93</v>
      </c>
      <c r="C490" s="7" t="s">
        <v>33</v>
      </c>
      <c r="D490" s="11">
        <f t="shared" si="53"/>
        <v>0</v>
      </c>
      <c r="E490" s="11">
        <f t="shared" si="53"/>
        <v>0</v>
      </c>
      <c r="F490" s="11">
        <f t="shared" si="53"/>
        <v>0</v>
      </c>
      <c r="G490" s="11">
        <f t="shared" si="53"/>
        <v>0</v>
      </c>
      <c r="H490" s="11">
        <f t="shared" si="53"/>
        <v>0</v>
      </c>
      <c r="I490" s="11">
        <f t="shared" si="53"/>
        <v>0</v>
      </c>
      <c r="J490" s="8"/>
      <c r="K490" s="8"/>
      <c r="L490" s="8"/>
    </row>
    <row r="491" spans="1:12" ht="12.75">
      <c r="A491" s="6"/>
      <c r="B491" s="10"/>
      <c r="C491" s="7" t="s">
        <v>94</v>
      </c>
      <c r="D491" s="11">
        <f t="shared" si="53"/>
        <v>25860</v>
      </c>
      <c r="E491" s="11">
        <f t="shared" si="53"/>
        <v>0</v>
      </c>
      <c r="F491" s="11">
        <f t="shared" si="53"/>
        <v>25860</v>
      </c>
      <c r="G491" s="11">
        <f t="shared" si="53"/>
        <v>2500</v>
      </c>
      <c r="H491" s="11">
        <f t="shared" si="53"/>
        <v>18360</v>
      </c>
      <c r="I491" s="11">
        <f t="shared" si="53"/>
        <v>5000</v>
      </c>
      <c r="J491" s="8"/>
      <c r="K491" s="8"/>
      <c r="L491" s="8"/>
    </row>
    <row r="492" spans="1:12" ht="12.75">
      <c r="A492" s="6"/>
      <c r="B492" s="10"/>
      <c r="C492" s="7" t="s">
        <v>95</v>
      </c>
      <c r="D492" s="11">
        <f aca="true" t="shared" si="54" ref="D492:I492">D456+D464+D471+D487</f>
        <v>0</v>
      </c>
      <c r="E492" s="11">
        <f t="shared" si="54"/>
        <v>0</v>
      </c>
      <c r="F492" s="11">
        <f t="shared" si="54"/>
        <v>0</v>
      </c>
      <c r="G492" s="11">
        <f t="shared" si="54"/>
        <v>0</v>
      </c>
      <c r="H492" s="11">
        <f t="shared" si="54"/>
        <v>0</v>
      </c>
      <c r="I492" s="11">
        <f t="shared" si="54"/>
        <v>0</v>
      </c>
      <c r="J492" s="8"/>
      <c r="K492" s="8"/>
      <c r="L492" s="8"/>
    </row>
    <row r="493" spans="1:12" ht="12.75">
      <c r="A493" s="6"/>
      <c r="B493" s="10"/>
      <c r="C493" s="7" t="s">
        <v>24</v>
      </c>
      <c r="D493" s="11">
        <f aca="true" t="shared" si="55" ref="D493:I493">D488+D472+D465+D457</f>
        <v>116000</v>
      </c>
      <c r="E493" s="11">
        <f t="shared" si="55"/>
        <v>500</v>
      </c>
      <c r="F493" s="11">
        <f t="shared" si="55"/>
        <v>85000</v>
      </c>
      <c r="G493" s="11">
        <f t="shared" si="55"/>
        <v>0</v>
      </c>
      <c r="H493" s="11">
        <f t="shared" si="55"/>
        <v>40000</v>
      </c>
      <c r="I493" s="11">
        <f t="shared" si="55"/>
        <v>45000</v>
      </c>
      <c r="J493" s="8"/>
      <c r="K493" s="8"/>
      <c r="L493" s="8"/>
    </row>
    <row r="494" spans="1:12" ht="17.25" customHeight="1">
      <c r="A494" s="61"/>
      <c r="B494" s="62" t="s">
        <v>427</v>
      </c>
      <c r="C494" s="63"/>
      <c r="D494" s="13">
        <f aca="true" t="shared" si="56" ref="D494:I494">D366+D74+D443+D148+D192+D237+D489</f>
        <v>10860891</v>
      </c>
      <c r="E494" s="13">
        <f t="shared" si="56"/>
        <v>1292521</v>
      </c>
      <c r="F494" s="13">
        <f t="shared" si="56"/>
        <v>7138931</v>
      </c>
      <c r="G494" s="13">
        <f t="shared" si="56"/>
        <v>1936360.5</v>
      </c>
      <c r="H494" s="13">
        <f t="shared" si="56"/>
        <v>2755021.5</v>
      </c>
      <c r="I494" s="13">
        <f t="shared" si="56"/>
        <v>2447549</v>
      </c>
      <c r="J494" s="63"/>
      <c r="K494" s="63"/>
      <c r="L494" s="63"/>
    </row>
    <row r="495" spans="1:12" ht="12.75">
      <c r="A495" s="6"/>
      <c r="B495" s="12" t="s">
        <v>93</v>
      </c>
      <c r="C495" s="7" t="s">
        <v>33</v>
      </c>
      <c r="D495" s="11">
        <f>D490+D238+D193+D149+D444+D75+D367</f>
        <v>3763378</v>
      </c>
      <c r="E495" s="11">
        <f>E490+E238+E193+E149+E444+E75+E367</f>
        <v>455295</v>
      </c>
      <c r="F495" s="11">
        <f>F490+F238+F193+F149+F444+F75+F367</f>
        <v>2880943</v>
      </c>
      <c r="G495" s="11">
        <f>G490+G238+G193+G149+G444+G75+G367</f>
        <v>883104</v>
      </c>
      <c r="H495" s="11">
        <f>H490+H238+H193+H149+H444+H75+H367</f>
        <v>1130355</v>
      </c>
      <c r="I495" s="11">
        <f>I490+I238+I193+I149+I444+I75+I367</f>
        <v>867484</v>
      </c>
      <c r="J495" s="8"/>
      <c r="K495" s="8"/>
      <c r="L495" s="8"/>
    </row>
    <row r="496" spans="1:12" ht="12.75">
      <c r="A496" s="6"/>
      <c r="B496" s="10"/>
      <c r="C496" s="7" t="s">
        <v>94</v>
      </c>
      <c r="D496" s="11">
        <f>D491+D239+D194+D150+D445+D76+D368</f>
        <v>414010</v>
      </c>
      <c r="E496" s="11">
        <f>E491+E239+E194+E150+E445+E76+E368</f>
        <v>39500</v>
      </c>
      <c r="F496" s="11">
        <f>F491+F239+F194+F150+F445+F76+F368</f>
        <v>374510</v>
      </c>
      <c r="G496" s="11">
        <f>G491+G239+G194+G150+G445+G76+G368</f>
        <v>102100</v>
      </c>
      <c r="H496" s="11">
        <f>H491+H239+H194+H150+H445+H76+H368</f>
        <v>152060</v>
      </c>
      <c r="I496" s="11">
        <f>I491+I239+I194+I150+I445+I76+I368</f>
        <v>120350</v>
      </c>
      <c r="J496" s="8"/>
      <c r="K496" s="8"/>
      <c r="L496" s="8"/>
    </row>
    <row r="497" spans="1:12" ht="12.75">
      <c r="A497" s="6"/>
      <c r="B497" s="10"/>
      <c r="C497" s="7" t="s">
        <v>95</v>
      </c>
      <c r="D497" s="11">
        <f>D492+D240+D195+D151+D446+D77+D369</f>
        <v>22000</v>
      </c>
      <c r="E497" s="11">
        <f>E492+E240+E195+E151+E446+E77+E369</f>
        <v>0</v>
      </c>
      <c r="F497" s="11">
        <f>F492+F240+F195+F151+F446+F77+F369</f>
        <v>22000</v>
      </c>
      <c r="G497" s="11">
        <f>G492+G240+G195+G151+G446+G77+G369</f>
        <v>0</v>
      </c>
      <c r="H497" s="11">
        <f>H492+H240+H195+H151+H446+H77+H369</f>
        <v>0</v>
      </c>
      <c r="I497" s="11">
        <f>I492+I240+I195+I151+I446+I77+I369</f>
        <v>22000</v>
      </c>
      <c r="J497" s="8"/>
      <c r="K497" s="8"/>
      <c r="L497" s="8"/>
    </row>
    <row r="498" spans="1:12" ht="12.75">
      <c r="A498" s="6"/>
      <c r="B498" s="10"/>
      <c r="C498" s="7" t="s">
        <v>24</v>
      </c>
      <c r="D498" s="11">
        <f>D493+D241+D196+D152+D447+D78+D370</f>
        <v>6661503</v>
      </c>
      <c r="E498" s="11">
        <f>E493+E241+E196+E152+E447+E78+E370</f>
        <v>797726</v>
      </c>
      <c r="F498" s="11">
        <f>F493+F241+F196+F152+F447+F78+F370</f>
        <v>3861478</v>
      </c>
      <c r="G498" s="11">
        <f>G493+G241+G196+G152+G447+G78+G370</f>
        <v>951156.5</v>
      </c>
      <c r="H498" s="11">
        <f>H493+H241+H196+H152+H447+H78+H370</f>
        <v>1472606.5</v>
      </c>
      <c r="I498" s="11">
        <f>I493+I241+I196+I152+I447+I78+I370</f>
        <v>1437715</v>
      </c>
      <c r="J498" s="8"/>
      <c r="K498" s="8"/>
      <c r="L498" s="8"/>
    </row>
    <row r="499" spans="1:12" ht="12.75">
      <c r="A499" s="6"/>
      <c r="B499" s="10"/>
      <c r="C499" s="7"/>
      <c r="D499" s="11"/>
      <c r="E499" s="11"/>
      <c r="F499" s="11"/>
      <c r="G499" s="11"/>
      <c r="H499" s="11"/>
      <c r="I499" s="11"/>
      <c r="J499" s="8"/>
      <c r="K499" s="8"/>
      <c r="L499" s="8"/>
    </row>
    <row r="500" spans="1:12" ht="17.25" customHeight="1">
      <c r="A500" s="6" t="s">
        <v>428</v>
      </c>
      <c r="B500" s="8" t="s">
        <v>429</v>
      </c>
      <c r="C500" s="8"/>
      <c r="D500" s="11">
        <f>D294+D39+D390+D85+D156+D201+D453</f>
        <v>8174050</v>
      </c>
      <c r="E500" s="11">
        <f>E294+E39+E390+E85+E156+E201+E453</f>
        <v>1115666</v>
      </c>
      <c r="F500" s="11">
        <f>F294+F39+F390+F85+F156+F201+F453</f>
        <v>4865845</v>
      </c>
      <c r="G500" s="11">
        <f>G294+G39+G390+G85+G156+G201+G453</f>
        <v>1313837.5</v>
      </c>
      <c r="H500" s="11">
        <f>H294+H39+H390+H85+H156+H201+H453</f>
        <v>1848167.5</v>
      </c>
      <c r="I500" s="11">
        <f>I294+I39+I390+I85+I156+I201+I453</f>
        <v>1703840</v>
      </c>
      <c r="J500" s="8"/>
      <c r="K500" s="8"/>
      <c r="L500" s="8"/>
    </row>
    <row r="501" spans="1:12" ht="12.75">
      <c r="A501" s="6"/>
      <c r="B501" s="64" t="s">
        <v>93</v>
      </c>
      <c r="C501" s="7" t="s">
        <v>33</v>
      </c>
      <c r="D501" s="65">
        <f>D295+D40+D391+D86+D157+D202+D454</f>
        <v>1817510</v>
      </c>
      <c r="E501" s="65">
        <f>E295+E40+E391+E86+E157+E202+E454</f>
        <v>318440</v>
      </c>
      <c r="F501" s="65">
        <f>F295+F40+F391+F86+F157+F202+F454</f>
        <v>1308830</v>
      </c>
      <c r="G501" s="65">
        <f>G295+G40+G391+G86+G157+G202+G454</f>
        <v>434025</v>
      </c>
      <c r="H501" s="65">
        <f>H295+H40+H391+H86+H157+H202+H454</f>
        <v>535785</v>
      </c>
      <c r="I501" s="65">
        <f>I295+I40+I391+I86+I157+I202+I454</f>
        <v>339020</v>
      </c>
      <c r="J501" s="8"/>
      <c r="K501" s="8"/>
      <c r="L501" s="8"/>
    </row>
    <row r="502" spans="1:12" ht="12.75">
      <c r="A502" s="6"/>
      <c r="B502" s="64"/>
      <c r="C502" s="7" t="s">
        <v>94</v>
      </c>
      <c r="D502" s="65">
        <f>D296+D41+D392+D87+D158+D203+D455</f>
        <v>39600</v>
      </c>
      <c r="E502" s="65">
        <f>E296+E41+E392+E87+E158+E203+E455</f>
        <v>0</v>
      </c>
      <c r="F502" s="65">
        <f>F296+F41+F392+F87+F158+F203+F455</f>
        <v>39600</v>
      </c>
      <c r="G502" s="65">
        <f>G296+G41+G392+G87+G158+G203+G455</f>
        <v>4600</v>
      </c>
      <c r="H502" s="65">
        <f>H296+H41+H392+H87+H158+H203+H455</f>
        <v>17000</v>
      </c>
      <c r="I502" s="65">
        <f>I296+I41+I392+I87+I158+I203+I455</f>
        <v>18000</v>
      </c>
      <c r="J502" s="8"/>
      <c r="K502" s="8"/>
      <c r="L502" s="8"/>
    </row>
    <row r="503" spans="1:12" ht="12.75">
      <c r="A503" s="6"/>
      <c r="B503" s="64"/>
      <c r="C503" s="7" t="s">
        <v>95</v>
      </c>
      <c r="D503" s="65">
        <f>D297+D42+D393+D88+D159+D204+D456</f>
        <v>0</v>
      </c>
      <c r="E503" s="65">
        <f>E297+E42+E393+E88+E159+E204+E456</f>
        <v>0</v>
      </c>
      <c r="F503" s="65">
        <f>F297+F42+F393+F88+F159+F204+F456</f>
        <v>0</v>
      </c>
      <c r="G503" s="65">
        <f>G297+G42+G393+G88+G159+G204+G456</f>
        <v>0</v>
      </c>
      <c r="H503" s="65">
        <f>H297+H42+H393+H88+H159+H204+H456</f>
        <v>0</v>
      </c>
      <c r="I503" s="65">
        <f>I297+I42+I393+I88+I159+I204+I456</f>
        <v>0</v>
      </c>
      <c r="J503" s="8"/>
      <c r="K503" s="8"/>
      <c r="L503" s="8"/>
    </row>
    <row r="504" spans="1:12" ht="12.75">
      <c r="A504" s="6"/>
      <c r="B504" s="64"/>
      <c r="C504" s="7" t="s">
        <v>24</v>
      </c>
      <c r="D504" s="65">
        <f>D298+D43+D394+D89+D160+D205+D457</f>
        <v>6316940</v>
      </c>
      <c r="E504" s="65">
        <f>E298+E43+E394+E89+E160+E205+E457</f>
        <v>797226</v>
      </c>
      <c r="F504" s="65">
        <f>F298+F43+F394+F89+F160+F205+F457</f>
        <v>3517415</v>
      </c>
      <c r="G504" s="65">
        <f>G298+G43+G394+G89+G160+G205+G457</f>
        <v>875212.5</v>
      </c>
      <c r="H504" s="65">
        <f>H298+H43+H394+H89+H160+H205+H457</f>
        <v>1295382.5</v>
      </c>
      <c r="I504" s="65">
        <f>I298+I43+I394+I89+I160+I205+I457</f>
        <v>1346820</v>
      </c>
      <c r="J504" s="8"/>
      <c r="K504" s="8"/>
      <c r="L504" s="8"/>
    </row>
    <row r="505" spans="1:12" ht="18" customHeight="1">
      <c r="A505" s="6" t="s">
        <v>430</v>
      </c>
      <c r="B505" s="8" t="s">
        <v>431</v>
      </c>
      <c r="C505" s="8"/>
      <c r="D505" s="11">
        <f>D342+D45+D414+D96+D166+D208+D461</f>
        <v>1276127</v>
      </c>
      <c r="E505" s="11">
        <f>E342+E45+E414+E96+E166+E208+E461</f>
        <v>45880</v>
      </c>
      <c r="F505" s="11">
        <f>F342+F45+F414+F96+F166+F208+F461</f>
        <v>993347</v>
      </c>
      <c r="G505" s="11">
        <f>G342+G45+G414+G96+G166+G208+G461</f>
        <v>244664</v>
      </c>
      <c r="H505" s="11">
        <f>H342+H45+H414+H96+H166+H208+H461</f>
        <v>400884</v>
      </c>
      <c r="I505" s="11">
        <f>I342+I45+I414+I96+I166+I208+I461</f>
        <v>347799</v>
      </c>
      <c r="J505" s="8"/>
      <c r="K505" s="8"/>
      <c r="L505" s="8"/>
    </row>
    <row r="506" spans="1:12" ht="12.75">
      <c r="A506" s="6"/>
      <c r="B506" s="64" t="s">
        <v>93</v>
      </c>
      <c r="C506" s="7" t="s">
        <v>33</v>
      </c>
      <c r="D506" s="65">
        <f>D343+D46+D415+D97+D167+D209+D462</f>
        <v>863804</v>
      </c>
      <c r="E506" s="65">
        <f>E343+E46+E415+E97+E167+E209+E462</f>
        <v>36930</v>
      </c>
      <c r="F506" s="65">
        <f>F343+F46+F415+F97+F167+F209+F462</f>
        <v>589974</v>
      </c>
      <c r="G506" s="65">
        <f>G343+G46+G415+G97+G167+G209+G462</f>
        <v>155820</v>
      </c>
      <c r="H506" s="65">
        <f>H343+H46+H415+H97+H167+H209+H462</f>
        <v>226750</v>
      </c>
      <c r="I506" s="65">
        <f>I343+I46+I415+I97+I167+I209+I462</f>
        <v>207404</v>
      </c>
      <c r="J506" s="8"/>
      <c r="K506" s="8"/>
      <c r="L506" s="8"/>
    </row>
    <row r="507" spans="1:12" ht="12.75">
      <c r="A507" s="6"/>
      <c r="B507" s="8"/>
      <c r="C507" s="7" t="s">
        <v>94</v>
      </c>
      <c r="D507" s="65">
        <f>D344+D47+D416+D98+D168+D210+D463</f>
        <v>120210</v>
      </c>
      <c r="E507" s="65">
        <f>E344+E47+E416+E98+E168+E210+E463</f>
        <v>8450</v>
      </c>
      <c r="F507" s="65">
        <f>F344+F47+F416+F98+F168+F210+F463</f>
        <v>111760</v>
      </c>
      <c r="G507" s="65">
        <f>G344+G47+G416+G98+G168+G210+G463</f>
        <v>18400</v>
      </c>
      <c r="H507" s="65">
        <f>H344+H47+H416+H98+H168+H210+H463</f>
        <v>56360</v>
      </c>
      <c r="I507" s="65">
        <f>I344+I47+I416+I98+I168+I210+I463</f>
        <v>37000</v>
      </c>
      <c r="J507" s="8"/>
      <c r="K507" s="8"/>
      <c r="L507" s="8"/>
    </row>
    <row r="508" spans="1:12" ht="12.75">
      <c r="A508" s="6"/>
      <c r="B508" s="8"/>
      <c r="C508" s="7" t="s">
        <v>95</v>
      </c>
      <c r="D508" s="65">
        <f>D345+D48+D417+D99+D169+D211+D464</f>
        <v>22000</v>
      </c>
      <c r="E508" s="65">
        <f>E345+E48+E417+E99+E169+E211+E464</f>
        <v>0</v>
      </c>
      <c r="F508" s="65">
        <f>F345+F48+F417+F99+F169+F211+F464</f>
        <v>22000</v>
      </c>
      <c r="G508" s="65">
        <f>G345+G48+G417+G99+G169+G211+G464</f>
        <v>0</v>
      </c>
      <c r="H508" s="65">
        <f>H345+H48+H417+H99+H169+H211+H464</f>
        <v>0</v>
      </c>
      <c r="I508" s="65">
        <f>I345+I48+I417+I99+I169+I211+I464</f>
        <v>22000</v>
      </c>
      <c r="J508" s="8"/>
      <c r="K508" s="8"/>
      <c r="L508" s="8"/>
    </row>
    <row r="509" spans="1:12" ht="12.75">
      <c r="A509" s="6"/>
      <c r="B509" s="8"/>
      <c r="C509" s="7" t="s">
        <v>24</v>
      </c>
      <c r="D509" s="65">
        <f>D346+D49+D418+D100+D170+D212+D465</f>
        <v>270113</v>
      </c>
      <c r="E509" s="65">
        <f>E346+E49+E418+E100+E170+E212+E465</f>
        <v>500</v>
      </c>
      <c r="F509" s="65">
        <f>F346+F49+F418+F100+F170+F212+F465</f>
        <v>269613</v>
      </c>
      <c r="G509" s="65">
        <f>G346+G49+G418+G100+G170+G212+G465</f>
        <v>70444</v>
      </c>
      <c r="H509" s="65">
        <f>H346+H49+H418+H100+H170+H212+H465</f>
        <v>117774</v>
      </c>
      <c r="I509" s="65">
        <f>I346+I49+I418+I100+I170+I212+I465</f>
        <v>81395</v>
      </c>
      <c r="J509" s="8"/>
      <c r="K509" s="8"/>
      <c r="L509" s="8"/>
    </row>
    <row r="510" spans="1:12" ht="21" customHeight="1">
      <c r="A510" s="6" t="s">
        <v>432</v>
      </c>
      <c r="B510" s="8" t="s">
        <v>433</v>
      </c>
      <c r="C510" s="8"/>
      <c r="D510" s="11">
        <f>D350+D63+D429+D132+D175+D220+D468</f>
        <v>1187664</v>
      </c>
      <c r="E510" s="11">
        <f>E350+E63+E429+E132+E175+E220+E468</f>
        <v>100975</v>
      </c>
      <c r="F510" s="11">
        <f>F350+F63+F429+F132+F175+F220+F468</f>
        <v>1086689</v>
      </c>
      <c r="G510" s="11">
        <f>G350+G63+G429+G132+G175+G220+G468</f>
        <v>304659</v>
      </c>
      <c r="H510" s="11">
        <f>H350+H63+H429+H132+H175+H220+H468</f>
        <v>446770</v>
      </c>
      <c r="I510" s="11">
        <f>I350+I63+I429+I132+I175+I220+I468</f>
        <v>335260</v>
      </c>
      <c r="J510" s="8"/>
      <c r="K510" s="8"/>
      <c r="L510" s="8"/>
    </row>
    <row r="511" spans="1:12" ht="12.75">
      <c r="A511" s="6"/>
      <c r="B511" s="64" t="s">
        <v>93</v>
      </c>
      <c r="C511" s="7" t="s">
        <v>33</v>
      </c>
      <c r="D511" s="65">
        <f>D351+D64+D430+D133+D176+D221+D469</f>
        <v>1057364</v>
      </c>
      <c r="E511" s="65">
        <f>E351+E64+E430+E133+E176+E221+E469</f>
        <v>99925</v>
      </c>
      <c r="F511" s="65">
        <f>F351+F64+F430+F133+F176+F221+F469</f>
        <v>957439</v>
      </c>
      <c r="G511" s="65">
        <f>G351+G64+G430+G133+G176+G221+G469</f>
        <v>284759</v>
      </c>
      <c r="H511" s="65">
        <f>H351+H64+H430+H133+H176+H221+H469</f>
        <v>360720</v>
      </c>
      <c r="I511" s="65">
        <f>I351+I64+I430+I133+I176+I221+I469</f>
        <v>311960</v>
      </c>
      <c r="J511" s="8"/>
      <c r="K511" s="8"/>
      <c r="L511" s="8"/>
    </row>
    <row r="512" spans="1:12" ht="12.75">
      <c r="A512" s="6"/>
      <c r="B512" s="8"/>
      <c r="C512" s="7" t="s">
        <v>94</v>
      </c>
      <c r="D512" s="65">
        <f>D352+D65+D431+D134+D177+D222+D470</f>
        <v>55850</v>
      </c>
      <c r="E512" s="65">
        <f>E352+E65+E431+E134+E177+E222+E470</f>
        <v>1050</v>
      </c>
      <c r="F512" s="65">
        <f>F352+F65+F431+F134+F177+F222+F470</f>
        <v>54800</v>
      </c>
      <c r="G512" s="65">
        <f>G352+G65+G431+G134+G177+G222+G470</f>
        <v>14400</v>
      </c>
      <c r="H512" s="65">
        <f>H352+H65+H431+H134+H177+H222+H470</f>
        <v>26600</v>
      </c>
      <c r="I512" s="65">
        <f>I352+I65+I431+I134+I177+I222+I470</f>
        <v>13800</v>
      </c>
      <c r="J512" s="8"/>
      <c r="K512" s="8"/>
      <c r="L512" s="8"/>
    </row>
    <row r="513" spans="1:12" ht="12.75">
      <c r="A513" s="6"/>
      <c r="B513" s="8"/>
      <c r="C513" s="7" t="s">
        <v>95</v>
      </c>
      <c r="D513" s="65">
        <f>D353+D66+D432+D135+D178+D223+D471</f>
        <v>0</v>
      </c>
      <c r="E513" s="65">
        <f>E353+E66+E432+E135+E178+E223+E471</f>
        <v>0</v>
      </c>
      <c r="F513" s="65">
        <f>F353+F66+F432+F135+F178+F223+F471</f>
        <v>0</v>
      </c>
      <c r="G513" s="65">
        <f>G353+G66+G432+G135+G178+G223+G471</f>
        <v>0</v>
      </c>
      <c r="H513" s="65">
        <f>H353+H66+H432+H135+H178+H223+H471</f>
        <v>0</v>
      </c>
      <c r="I513" s="65">
        <f>I353+I66+I432+I135+I178+I223+I471</f>
        <v>0</v>
      </c>
      <c r="J513" s="8"/>
      <c r="K513" s="8"/>
      <c r="L513" s="8"/>
    </row>
    <row r="514" spans="1:12" ht="12.75">
      <c r="A514" s="6"/>
      <c r="B514" s="8"/>
      <c r="C514" s="7" t="s">
        <v>24</v>
      </c>
      <c r="D514" s="65">
        <f>D354+D67+D433+D136+D179+D224+D472</f>
        <v>74450</v>
      </c>
      <c r="E514" s="65">
        <f>E354+E67+E433+E136+E179+E224+E472</f>
        <v>0</v>
      </c>
      <c r="F514" s="65">
        <f>F354+F67+F433+F136+F179+F224+F472</f>
        <v>74450</v>
      </c>
      <c r="G514" s="65">
        <f>G354+G67+G433+G136+G179+G224+G472</f>
        <v>5500</v>
      </c>
      <c r="H514" s="65">
        <f>H354+H67+H433+H136+H179+H224+H472</f>
        <v>59450</v>
      </c>
      <c r="I514" s="65">
        <f>I354+I67+I433+I136+I179+I224+I472</f>
        <v>9500</v>
      </c>
      <c r="J514" s="8"/>
      <c r="K514" s="8"/>
      <c r="L514" s="8"/>
    </row>
    <row r="515" spans="1:12" ht="18" customHeight="1">
      <c r="A515" s="6" t="s">
        <v>434</v>
      </c>
      <c r="B515" s="8" t="s">
        <v>435</v>
      </c>
      <c r="C515" s="8"/>
      <c r="D515" s="11">
        <f>D361+D69+D438+D143+D187+D232+D484</f>
        <v>223050</v>
      </c>
      <c r="E515" s="11">
        <f>E361+E69+E438+E143+E187+E232+E484</f>
        <v>30000</v>
      </c>
      <c r="F515" s="11">
        <f>F361+F69+F438+F143+F187+F232+F484</f>
        <v>193050</v>
      </c>
      <c r="G515" s="11">
        <f>G361+G69+G438+G143+G187+G232+G484</f>
        <v>73200</v>
      </c>
      <c r="H515" s="11">
        <f>H361+H69+H438+H143+H187+H232+H484</f>
        <v>59200</v>
      </c>
      <c r="I515" s="11">
        <f>I361+I69+I438+I143+I187+I232+I484</f>
        <v>60650</v>
      </c>
      <c r="J515" s="8"/>
      <c r="K515" s="8"/>
      <c r="L515" s="8"/>
    </row>
    <row r="516" spans="1:12" ht="12.75">
      <c r="A516" s="6"/>
      <c r="B516" s="64" t="s">
        <v>93</v>
      </c>
      <c r="C516" s="7" t="s">
        <v>33</v>
      </c>
      <c r="D516" s="65">
        <f>D362+D70+D439+D144+D188+D233+D485</f>
        <v>24700</v>
      </c>
      <c r="E516" s="65">
        <f>E362+E70+E439+E144+E188+E233+E485</f>
        <v>0</v>
      </c>
      <c r="F516" s="65">
        <f>F362+F70+F439+F144+F188+F233+F485</f>
        <v>24700</v>
      </c>
      <c r="G516" s="65">
        <f>G362+G70+G439+G144+G188+G233+G485</f>
        <v>8500</v>
      </c>
      <c r="H516" s="65">
        <f>H362+H70+H439+H144+H188+H233+H485</f>
        <v>7100</v>
      </c>
      <c r="I516" s="65">
        <f>I362+I70+I439+I144+I188+I233+I485</f>
        <v>9100</v>
      </c>
      <c r="J516" s="8"/>
      <c r="K516" s="8"/>
      <c r="L516" s="8"/>
    </row>
    <row r="517" spans="1:12" ht="12.75">
      <c r="A517" s="6"/>
      <c r="B517" s="8"/>
      <c r="C517" s="7" t="s">
        <v>94</v>
      </c>
      <c r="D517" s="65">
        <f>D363+D71+D440+D145+D189+D234+D486</f>
        <v>198350</v>
      </c>
      <c r="E517" s="65">
        <f>E363+E71+E440+E145+E189+E234+E486</f>
        <v>30000</v>
      </c>
      <c r="F517" s="65">
        <f>F363+F71+F440+F145+F189+F234+F486</f>
        <v>168350</v>
      </c>
      <c r="G517" s="65">
        <f>G363+G71+G440+G145+G189+G234+G486</f>
        <v>64700</v>
      </c>
      <c r="H517" s="65">
        <f>H363+H71+H440+H145+H189+H234+H486</f>
        <v>52100</v>
      </c>
      <c r="I517" s="65">
        <f>I363+I71+I440+I145+I189+I234+I486</f>
        <v>51550</v>
      </c>
      <c r="J517" s="8"/>
      <c r="K517" s="8"/>
      <c r="L517" s="8"/>
    </row>
    <row r="518" spans="1:12" ht="12.75">
      <c r="A518" s="6"/>
      <c r="B518" s="8"/>
      <c r="C518" s="7" t="s">
        <v>95</v>
      </c>
      <c r="D518" s="65">
        <f>D364+D72+D441+D146+D190+D235+D487</f>
        <v>0</v>
      </c>
      <c r="E518" s="65">
        <f>E364+E72+E441+E146+E190+E235+E487</f>
        <v>0</v>
      </c>
      <c r="F518" s="65">
        <f>F364+F72+F441+F146+F190+F235+F487</f>
        <v>0</v>
      </c>
      <c r="G518" s="65">
        <f>G364+G72+G441+G146+G190+G235+G487</f>
        <v>0</v>
      </c>
      <c r="H518" s="65">
        <f>H364+H72+H441+H146+H190+H235+H487</f>
        <v>0</v>
      </c>
      <c r="I518" s="65">
        <f>I364+I72+I441+I146+I190+I235+I487</f>
        <v>0</v>
      </c>
      <c r="J518" s="8"/>
      <c r="K518" s="8"/>
      <c r="L518" s="8"/>
    </row>
    <row r="519" spans="1:12" ht="12.75">
      <c r="A519" s="6"/>
      <c r="B519" s="8"/>
      <c r="C519" s="7" t="s">
        <v>24</v>
      </c>
      <c r="D519" s="65">
        <f>D365+D73+D442+D147+D191+D236+D488</f>
        <v>0</v>
      </c>
      <c r="E519" s="65">
        <f>E365+E73+E442+E147+E191+E236+E488</f>
        <v>0</v>
      </c>
      <c r="F519" s="65">
        <f>F365+F73+F442+F147+F191+F236+F488</f>
        <v>0</v>
      </c>
      <c r="G519" s="65">
        <f>G365+G73+G442+G147+G191+G236+G488</f>
        <v>0</v>
      </c>
      <c r="H519" s="65">
        <f>H365+H73+H442+H147+H191+H236+H488</f>
        <v>0</v>
      </c>
      <c r="I519" s="65">
        <f>I365+I73+I442+I147+I191+I236+I488</f>
        <v>0</v>
      </c>
      <c r="J519" s="8"/>
      <c r="K519" s="8"/>
      <c r="L519" s="8"/>
    </row>
    <row r="548" spans="3:6" ht="12.75">
      <c r="C548">
        <v>1</v>
      </c>
      <c r="D548">
        <v>2</v>
      </c>
      <c r="E548">
        <v>4</v>
      </c>
      <c r="F548">
        <v>3</v>
      </c>
    </row>
    <row r="550" spans="3:6" ht="12.75" customHeight="1">
      <c r="C550" t="s">
        <v>21</v>
      </c>
      <c r="D550" t="s">
        <v>21</v>
      </c>
      <c r="E550" t="s">
        <v>21</v>
      </c>
      <c r="F550" t="s">
        <v>21</v>
      </c>
    </row>
    <row r="551" spans="3:6" ht="12.75" customHeight="1">
      <c r="C551" t="str">
        <f>"ФБ"</f>
        <v>ФБ</v>
      </c>
      <c r="D551" t="s">
        <v>94</v>
      </c>
      <c r="E551" t="s">
        <v>24</v>
      </c>
      <c r="F551" t="s">
        <v>95</v>
      </c>
    </row>
  </sheetData>
  <mergeCells count="86">
    <mergeCell ref="K420:K433"/>
    <mergeCell ref="K214:K224"/>
    <mergeCell ref="K300:K346"/>
    <mergeCell ref="K51:K62"/>
    <mergeCell ref="K63:K67"/>
    <mergeCell ref="K138:K140"/>
    <mergeCell ref="K396:K418"/>
    <mergeCell ref="K244:K298"/>
    <mergeCell ref="K199:K205"/>
    <mergeCell ref="K113:K115"/>
    <mergeCell ref="K141:K142"/>
    <mergeCell ref="A199:A200"/>
    <mergeCell ref="B199:B200"/>
    <mergeCell ref="A247:A249"/>
    <mergeCell ref="A153:K153"/>
    <mergeCell ref="A197:K197"/>
    <mergeCell ref="A162:A165"/>
    <mergeCell ref="B162:B165"/>
    <mergeCell ref="A242:K242"/>
    <mergeCell ref="A412:A413"/>
    <mergeCell ref="B412:B413"/>
    <mergeCell ref="A266:A268"/>
    <mergeCell ref="B305:B306"/>
    <mergeCell ref="A305:A306"/>
    <mergeCell ref="B266:B268"/>
    <mergeCell ref="A301:A302"/>
    <mergeCell ref="A380:A381"/>
    <mergeCell ref="B380:B381"/>
    <mergeCell ref="A260:A262"/>
    <mergeCell ref="B247:B249"/>
    <mergeCell ref="B257:B259"/>
    <mergeCell ref="A253:A255"/>
    <mergeCell ref="A257:A259"/>
    <mergeCell ref="B253:B255"/>
    <mergeCell ref="B250:B252"/>
    <mergeCell ref="A250:A252"/>
    <mergeCell ref="B263:B265"/>
    <mergeCell ref="A272:A274"/>
    <mergeCell ref="B272:B274"/>
    <mergeCell ref="A448:K448"/>
    <mergeCell ref="A371:K371"/>
    <mergeCell ref="A283:A285"/>
    <mergeCell ref="B283:B285"/>
    <mergeCell ref="A286:A288"/>
    <mergeCell ref="B286:B288"/>
    <mergeCell ref="B301:B302"/>
    <mergeCell ref="A2:A3"/>
    <mergeCell ref="B2:B3"/>
    <mergeCell ref="C2:C3"/>
    <mergeCell ref="K375:K389"/>
    <mergeCell ref="B260:B262"/>
    <mergeCell ref="A263:A265"/>
    <mergeCell ref="A126:A127"/>
    <mergeCell ref="B126:B127"/>
    <mergeCell ref="A269:A271"/>
    <mergeCell ref="B269:B271"/>
    <mergeCell ref="L2:L3"/>
    <mergeCell ref="J2:J3"/>
    <mergeCell ref="K6:K43"/>
    <mergeCell ref="B122:B123"/>
    <mergeCell ref="A79:K79"/>
    <mergeCell ref="A4:K4"/>
    <mergeCell ref="D2:D3"/>
    <mergeCell ref="E2:E3"/>
    <mergeCell ref="F2:F3"/>
    <mergeCell ref="K2:K3"/>
    <mergeCell ref="K435:K442"/>
    <mergeCell ref="K226:K236"/>
    <mergeCell ref="K348:K354"/>
    <mergeCell ref="A59:A60"/>
    <mergeCell ref="B59:B60"/>
    <mergeCell ref="A182:A183"/>
    <mergeCell ref="B182:B183"/>
    <mergeCell ref="A92:A95"/>
    <mergeCell ref="B92:B95"/>
    <mergeCell ref="A122:A123"/>
    <mergeCell ref="A1:K1"/>
    <mergeCell ref="K83:K84"/>
    <mergeCell ref="B278:B279"/>
    <mergeCell ref="A278:A279"/>
    <mergeCell ref="K91:K95"/>
    <mergeCell ref="K81:K82"/>
    <mergeCell ref="K102:K112"/>
    <mergeCell ref="K116:K130"/>
    <mergeCell ref="A275:A277"/>
    <mergeCell ref="B275:B277"/>
  </mergeCells>
  <printOptions/>
  <pageMargins left="0.25" right="0.27" top="0.24" bottom="0.38" header="0.19" footer="0.17"/>
  <pageSetup fitToHeight="0" fitToWidth="1" horizontalDpi="600" verticalDpi="600" orientation="landscape" paperSize="9" scale="89" r:id="rId3"/>
  <headerFooter alignWithMargins="0">
    <oddFooter>&amp;C&amp;P из &amp;N&amp;R&amp;D</oddFooter>
  </headerFooter>
  <rowBreaks count="14" manualBreakCount="14">
    <brk id="23" max="10" man="1"/>
    <brk id="53" max="10" man="1"/>
    <brk id="89" max="10" man="1"/>
    <brk id="120" max="10" man="1"/>
    <brk id="145" max="10" man="1"/>
    <brk id="236" max="10" man="1"/>
    <brk id="271" max="10" man="1"/>
    <brk id="303" max="10" man="1"/>
    <brk id="323" max="10" man="1"/>
    <brk id="346" max="10" man="1"/>
    <brk id="388" max="10" man="1"/>
    <brk id="418" max="10" man="1"/>
    <brk id="442" max="10" man="1"/>
    <brk id="493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г.Саров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btf</dc:creator>
  <cp:keywords/>
  <dc:description/>
  <cp:lastModifiedBy>btf</cp:lastModifiedBy>
  <cp:lastPrinted>2007-07-09T11:22:03Z</cp:lastPrinted>
  <dcterms:created xsi:type="dcterms:W3CDTF">2007-07-06T11:30:05Z</dcterms:created>
  <dcterms:modified xsi:type="dcterms:W3CDTF">2007-07-09T11:27:33Z</dcterms:modified>
  <cp:category/>
  <cp:version/>
  <cp:contentType/>
  <cp:contentStatus/>
</cp:coreProperties>
</file>